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ngie.sharepoint.com/sites/DRSE-Direction/Shared Documents/Service Performance RSE/12. Tableurs ESG pour investisseurs/2021/"/>
    </mc:Choice>
  </mc:AlternateContent>
  <xr:revisionPtr revIDLastSave="583" documentId="8_{B6E4B8AF-BDF3-437B-B520-E6CA851A8CEA}" xr6:coauthVersionLast="47" xr6:coauthVersionMax="47" xr10:uidLastSave="{33ACBB7A-3599-4040-A8EE-4C49A7C35A49}"/>
  <bookViews>
    <workbookView xWindow="-120" yWindow="-120" windowWidth="20730" windowHeight="11160" xr2:uid="{7DF73340-3597-4737-B829-564A10211664}"/>
  </bookViews>
  <sheets>
    <sheet name="Summary" sheetId="1" r:id="rId1"/>
    <sheet name="3.5.2 Env. mangement" sheetId="2" r:id="rId2"/>
    <sheet name="3.5.4.1 direct-indir.emissions" sheetId="3" r:id="rId3"/>
    <sheet name="3.5.4.2 renewable energy" sheetId="4" r:id="rId4"/>
    <sheet name="3.5.4.3 energy efficiency" sheetId="5" r:id="rId5"/>
    <sheet name="3.5.4.4 nuclear" sheetId="6" r:id="rId6"/>
    <sheet name="3.5.4.5 water" sheetId="7" r:id="rId7"/>
    <sheet name="3.5.4.6 waste" sheetId="8" r:id="rId8"/>
    <sheet name="3.5.4.7 atmosp.pollutants" sheetId="9" r:id="rId9"/>
    <sheet name="3.5.4.9 env. risks" sheetId="10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" i="7" l="1"/>
  <c r="F24" i="7"/>
  <c r="D24" i="7"/>
  <c r="F20" i="7"/>
  <c r="F26" i="7" s="1"/>
  <c r="E20" i="7"/>
  <c r="E26" i="7" s="1"/>
  <c r="D20" i="7"/>
  <c r="D26" i="7" s="1"/>
  <c r="D13" i="7"/>
  <c r="E12" i="7"/>
  <c r="F12" i="7"/>
  <c r="E13" i="7"/>
  <c r="F13" i="7"/>
  <c r="D12" i="7"/>
  <c r="E17" i="5"/>
  <c r="F17" i="5"/>
  <c r="D17" i="5"/>
  <c r="F19" i="5"/>
  <c r="E19" i="5"/>
  <c r="D19" i="5"/>
  <c r="F18" i="5"/>
  <c r="E18" i="5"/>
  <c r="D18" i="5"/>
</calcChain>
</file>

<file path=xl/sharedStrings.xml><?xml version="1.0" encoding="utf-8"?>
<sst xmlns="http://schemas.openxmlformats.org/spreadsheetml/2006/main" count="280" uniqueCount="162">
  <si>
    <t>Data book ESG - Environmental Data</t>
  </si>
  <si>
    <t>Legend</t>
  </si>
  <si>
    <t>3.5.2</t>
  </si>
  <si>
    <t>Environmental Management</t>
  </si>
  <si>
    <t xml:space="preserve">□□ </t>
  </si>
  <si>
    <t>3.5.4.1</t>
  </si>
  <si>
    <t>Group Actions - Climate Change</t>
  </si>
  <si>
    <t>3.5.4.2</t>
  </si>
  <si>
    <t>Group Actions - Renewable Energy</t>
  </si>
  <si>
    <t>3.5.4.3</t>
  </si>
  <si>
    <t>Group Actions - Energy Efficiency</t>
  </si>
  <si>
    <t>3.5.4.4</t>
  </si>
  <si>
    <t>Group Actions - Nuclear Energy</t>
  </si>
  <si>
    <t>3.5.4.5</t>
  </si>
  <si>
    <t>Group Actions - Water</t>
  </si>
  <si>
    <t>3.5.4.6</t>
  </si>
  <si>
    <t>Group Actions - Waste</t>
  </si>
  <si>
    <t>3.5.4.7</t>
  </si>
  <si>
    <t>Group Actions - Atmospheric pollutants</t>
  </si>
  <si>
    <t>3.5.4.9</t>
  </si>
  <si>
    <t>Group Actions - Active prevention of environmental risks</t>
  </si>
  <si>
    <r>
      <rPr>
        <b/>
        <sz val="11"/>
        <color rgb="FF00B0F0"/>
        <rFont val="Calibri"/>
        <family val="2"/>
        <scheme val="minor"/>
      </rPr>
      <t>3.5.2</t>
    </r>
    <r>
      <rPr>
        <b/>
        <sz val="11"/>
        <color rgb="FF0070C0"/>
        <rFont val="Calibri"/>
        <family val="2"/>
        <scheme val="minor"/>
      </rPr>
      <t xml:space="preserve"> Environmental management</t>
    </r>
  </si>
  <si>
    <t>Percentage of relevant revenue covered</t>
  </si>
  <si>
    <t>Indicator name</t>
  </si>
  <si>
    <t>Unit</t>
  </si>
  <si>
    <t>By an EMAS certification</t>
  </si>
  <si>
    <t>%</t>
  </si>
  <si>
    <t>By an ISO 14001 (non-EMAS) certification</t>
  </si>
  <si>
    <t>By other external EMS certifications</t>
  </si>
  <si>
    <t>TOTAL EXTERNAL CERTIFICATIONS</t>
  </si>
  <si>
    <t>By an internal certification (but not by a certified EMS)</t>
  </si>
  <si>
    <t>TOTAL INTERNAL AND EXTERNAL EMS</t>
  </si>
  <si>
    <r>
      <t xml:space="preserve">3.5.4.1 </t>
    </r>
    <r>
      <rPr>
        <b/>
        <sz val="11"/>
        <color rgb="FF0070C0"/>
        <rFont val="Calibri"/>
        <family val="2"/>
        <scheme val="minor"/>
      </rPr>
      <t>Group Actions - Climate Change</t>
    </r>
  </si>
  <si>
    <t>Direct Emissions</t>
  </si>
  <si>
    <t>Total direct GHG emissions - Scope 1 □□</t>
  </si>
  <si>
    <r>
      <t>t CO</t>
    </r>
    <r>
      <rPr>
        <i/>
        <vertAlign val="subscript"/>
        <sz val="10"/>
        <color theme="1"/>
        <rFont val="Arial Nova Light"/>
        <family val="2"/>
      </rPr>
      <t>2</t>
    </r>
    <r>
      <rPr>
        <i/>
        <sz val="10"/>
        <color theme="1"/>
        <rFont val="Arial Nova Light"/>
        <family val="2"/>
      </rPr>
      <t xml:space="preserve"> eq.</t>
    </r>
  </si>
  <si>
    <t>of which emissions from energy production</t>
  </si>
  <si>
    <t>GHG emissions per business unit
- energy generation</t>
  </si>
  <si>
    <r>
      <t>kg CO</t>
    </r>
    <r>
      <rPr>
        <i/>
        <vertAlign val="subscript"/>
        <sz val="10"/>
        <color theme="1"/>
        <rFont val="Arial Nova Light"/>
        <family val="2"/>
      </rPr>
      <t>2</t>
    </r>
    <r>
      <rPr>
        <i/>
        <sz val="10"/>
        <color theme="1"/>
        <rFont val="Arial Nova Light"/>
        <family val="2"/>
      </rPr>
      <t xml:space="preserve"> eq./MWheq.</t>
    </r>
  </si>
  <si>
    <t>Indirect Emissions</t>
  </si>
  <si>
    <t>Indirect energy related emissions ("Scope 2")</t>
  </si>
  <si>
    <r>
      <t>t CO</t>
    </r>
    <r>
      <rPr>
        <vertAlign val="subscript"/>
        <sz val="10"/>
        <color rgb="FF00B0F0"/>
        <rFont val="Arial Nova Light"/>
        <family val="2"/>
      </rPr>
      <t>2</t>
    </r>
    <r>
      <rPr>
        <sz val="10"/>
        <color rgb="FF00B0F0"/>
        <rFont val="Arial Nova Light"/>
        <family val="2"/>
      </rPr>
      <t xml:space="preserve"> eq.</t>
    </r>
  </si>
  <si>
    <t>Indirect emissions related to power consumption*</t>
  </si>
  <si>
    <r>
      <t>t CO</t>
    </r>
    <r>
      <rPr>
        <vertAlign val="subscript"/>
        <sz val="10"/>
        <rFont val="Arial Nova Light"/>
        <family val="2"/>
      </rPr>
      <t>2</t>
    </r>
    <r>
      <rPr>
        <sz val="10"/>
        <rFont val="Arial Nova Light"/>
        <family val="2"/>
      </rPr>
      <t xml:space="preserve"> eq.</t>
    </r>
  </si>
  <si>
    <t>Indirect emissions related to the consumption of steam, heating or cooling*</t>
  </si>
  <si>
    <t>Other indirect GHG emissions ("Scope 3")</t>
  </si>
  <si>
    <t>Upstream fuel chain (Energy-related emissions not included in the "direct GHG emissions" and "indirect energy-related GHG emissions" categories)</t>
  </si>
  <si>
    <t>Investment (GHG emissions from power plants consolidated under the equity method)</t>
  </si>
  <si>
    <t>Use of products sold (fuels sales to third parties)</t>
  </si>
  <si>
    <t>Purchased products and services</t>
  </si>
  <si>
    <t>Capital equipment</t>
  </si>
  <si>
    <r>
      <rPr>
        <b/>
        <sz val="11"/>
        <color rgb="FF00B0F0"/>
        <rFont val="Calibri"/>
        <family val="2"/>
        <scheme val="minor"/>
      </rPr>
      <t>3.5.4.2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70C0"/>
        <rFont val="Calibri"/>
        <family val="2"/>
        <scheme val="minor"/>
      </rPr>
      <t>Group Actions - Renewable Energy</t>
    </r>
  </si>
  <si>
    <t>Renewable Energy</t>
  </si>
  <si>
    <t>Units</t>
  </si>
  <si>
    <t>Renewable - Net installed power (electric and thermal) □□</t>
  </si>
  <si>
    <t xml:space="preserve">Renewable - Electricity and heat produced □□ </t>
  </si>
  <si>
    <t>Gwheeq.</t>
  </si>
  <si>
    <t>Energy produced - share of large hydropower</t>
  </si>
  <si>
    <t>Energy produced - share of small hydropower</t>
  </si>
  <si>
    <t>Energy produced - share of wind</t>
  </si>
  <si>
    <t>Energy produced - share of geothermal</t>
  </si>
  <si>
    <t>Energy produced - share of solar</t>
  </si>
  <si>
    <t>Energy produced - share of biomass and biogas</t>
  </si>
  <si>
    <t>* These capacities correspond to the scope of the environmental reporting specified in section 3.5.3 (excluding equity-accounted and non-controlled facilities)</t>
  </si>
  <si>
    <r>
      <rPr>
        <b/>
        <sz val="11"/>
        <color rgb="FF00B0F0"/>
        <rFont val="Calibri"/>
        <family val="2"/>
        <scheme val="minor"/>
      </rPr>
      <t>3.5.4.3</t>
    </r>
    <r>
      <rPr>
        <b/>
        <sz val="11"/>
        <color rgb="FF0070C0"/>
        <rFont val="Calibri"/>
        <family val="2"/>
        <scheme val="minor"/>
      </rPr>
      <t xml:space="preserve"> Group Actions - Energy Efficiency</t>
    </r>
  </si>
  <si>
    <t>Energy Efficiency</t>
  </si>
  <si>
    <t>Primary energy consumption - total (excluding own consumption) □□</t>
  </si>
  <si>
    <t>GWh</t>
  </si>
  <si>
    <t>Share of coal/lignite</t>
  </si>
  <si>
    <t>Share of natural gas</t>
  </si>
  <si>
    <t>Share of fuel oil (heavy and light)</t>
  </si>
  <si>
    <t>Share of uranium</t>
  </si>
  <si>
    <t>Share of biomass and biogas</t>
  </si>
  <si>
    <t>Share of other fuels</t>
  </si>
  <si>
    <t>Share of transport fuels</t>
  </si>
  <si>
    <t xml:space="preserve">Electricity and thermal energy consumption (excluding own consumption) □□ </t>
  </si>
  <si>
    <t xml:space="preserve">Energy efficiency of fossil fuel plants (incl. Biomass/Biogas) □□ </t>
  </si>
  <si>
    <t>□□ Verified by the Statutory Auditors with “reasonable” assurance for 2020 (see Section 3.11)</t>
  </si>
  <si>
    <r>
      <rPr>
        <b/>
        <sz val="11"/>
        <color rgb="FF00B0F0"/>
        <rFont val="Calibri"/>
        <family val="2"/>
        <scheme val="minor"/>
      </rPr>
      <t>3.5.5.4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rgb="FF0070C0"/>
        <rFont val="Calibri"/>
        <family val="2"/>
        <scheme val="minor"/>
      </rPr>
      <t>Group Actions - Nuclear Energy</t>
    </r>
  </si>
  <si>
    <t>Nuclear Energy</t>
  </si>
  <si>
    <t>Radioactive gas emissions</t>
  </si>
  <si>
    <t xml:space="preserve"> </t>
  </si>
  <si>
    <t>Rare gases</t>
  </si>
  <si>
    <t>TBq</t>
  </si>
  <si>
    <t>Iodine</t>
  </si>
  <si>
    <t>GBq</t>
  </si>
  <si>
    <t>Aerosols</t>
  </si>
  <si>
    <t>Radioactive nuclear waste (low and medium level)</t>
  </si>
  <si>
    <r>
      <t>m</t>
    </r>
    <r>
      <rPr>
        <vertAlign val="superscript"/>
        <sz val="10"/>
        <color theme="1"/>
        <rFont val="Arial Nova Light"/>
        <family val="2"/>
      </rPr>
      <t>3</t>
    </r>
  </si>
  <si>
    <t>Radioactive liquid wastes</t>
  </si>
  <si>
    <t>Beta and Gamma emitters</t>
  </si>
  <si>
    <t>Tritium</t>
  </si>
  <si>
    <r>
      <rPr>
        <b/>
        <sz val="11"/>
        <color rgb="FF00B0F0"/>
        <rFont val="Calibri"/>
        <family val="2"/>
        <scheme val="minor"/>
      </rPr>
      <t>3.5.4.5</t>
    </r>
    <r>
      <rPr>
        <b/>
        <sz val="11"/>
        <color rgb="FF0070C0"/>
        <rFont val="Calibri"/>
        <family val="2"/>
        <scheme val="minor"/>
      </rPr>
      <t xml:space="preserve"> Group Actions Water</t>
    </r>
  </si>
  <si>
    <t>Water</t>
  </si>
  <si>
    <t>Freshwater</t>
  </si>
  <si>
    <t>Total withdrawal</t>
  </si>
  <si>
    <r>
      <t>Mm</t>
    </r>
    <r>
      <rPr>
        <vertAlign val="superscript"/>
        <sz val="10"/>
        <color theme="1"/>
        <rFont val="Arial Nova Light"/>
        <family val="2"/>
      </rPr>
      <t>3</t>
    </r>
  </si>
  <si>
    <t>Total discharge</t>
  </si>
  <si>
    <t>Non-freshwater</t>
  </si>
  <si>
    <t>Total consumption</t>
  </si>
  <si>
    <t>Waste</t>
  </si>
  <si>
    <t>t</t>
  </si>
  <si>
    <t>Fly ash, refiom (residues from the purification of incineratoin fumes from household waste)</t>
  </si>
  <si>
    <t>Ash, bottom ash</t>
  </si>
  <si>
    <t>Desulphurisation by-products</t>
  </si>
  <si>
    <t>Sludge</t>
  </si>
  <si>
    <t>Driftwood</t>
  </si>
  <si>
    <t>Total quantity of non-hazardous waste and by-products recovered (including sludge)</t>
  </si>
  <si>
    <t>Total quantity of hazardous waste and by-products discharged (including sludge and excluding radioactive waste) □□</t>
  </si>
  <si>
    <t>Total quantity of hazardous waste and by-products recovered (including sludge and excluding radioactive waste) □□</t>
  </si>
  <si>
    <r>
      <t xml:space="preserve">3.4.5.7 </t>
    </r>
    <r>
      <rPr>
        <b/>
        <sz val="11"/>
        <color rgb="FF0070C0"/>
        <rFont val="Calibri"/>
        <family val="2"/>
        <scheme val="minor"/>
      </rPr>
      <t>Group Actions - Atmospheric pollutants</t>
    </r>
  </si>
  <si>
    <t>Atmospheric pollutants</t>
  </si>
  <si>
    <t>NOx emissions</t>
  </si>
  <si>
    <r>
      <t>SO</t>
    </r>
    <r>
      <rPr>
        <vertAlign val="subscript"/>
        <sz val="11"/>
        <color rgb="FF353A3D"/>
        <rFont val="Arial Nova Light"/>
        <family val="2"/>
      </rPr>
      <t>2</t>
    </r>
    <r>
      <rPr>
        <sz val="11"/>
        <color rgb="FF353A3D"/>
        <rFont val="Arial Nova Light"/>
        <family val="2"/>
      </rPr>
      <t xml:space="preserve"> emissions</t>
    </r>
  </si>
  <si>
    <t>Fine particle emissions</t>
  </si>
  <si>
    <r>
      <t xml:space="preserve">3.4.5.9 </t>
    </r>
    <r>
      <rPr>
        <b/>
        <sz val="11"/>
        <color rgb="FF0070C0"/>
        <rFont val="Calibri"/>
        <family val="2"/>
        <scheme val="minor"/>
      </rPr>
      <t>Group Actions - Active prevention of environmental risks</t>
    </r>
  </si>
  <si>
    <t>Prevention of environmental risks</t>
  </si>
  <si>
    <t>% of relevant revenue covered by an environmental risk prevention plan</t>
  </si>
  <si>
    <t>% of relevant revenue covered by an environmental crisis management plan</t>
  </si>
  <si>
    <t>Management of environmental risks</t>
  </si>
  <si>
    <t>Environment-related complaints</t>
  </si>
  <si>
    <t>#</t>
  </si>
  <si>
    <t>Environment-related convictions</t>
  </si>
  <si>
    <t>Amount of compensation (in € thousands)</t>
  </si>
  <si>
    <t>k€</t>
  </si>
  <si>
    <t>Environmental expenditure (in € thousands)</t>
  </si>
  <si>
    <r>
      <rPr>
        <b/>
        <sz val="11"/>
        <color rgb="FF00B0F0"/>
        <rFont val="Calibri"/>
        <family val="2"/>
        <scheme val="minor"/>
      </rPr>
      <t>3.4.5.6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rgb="FF0070C0"/>
        <rFont val="Calibri"/>
        <family val="2"/>
        <scheme val="minor"/>
      </rPr>
      <t>Group Actions - Waste</t>
    </r>
  </si>
  <si>
    <t>Renewable and Non-Renewable – Electricity
and Heat produced</t>
  </si>
  <si>
    <t>Renewable share of total electricity
and heat produced</t>
  </si>
  <si>
    <t>Incl. energy production</t>
  </si>
  <si>
    <t>Mercury emissions</t>
  </si>
  <si>
    <t>kg</t>
  </si>
  <si>
    <t>□□ Verified by the Statutory Auditors with “reasonable” assurance for 2021</t>
  </si>
  <si>
    <r>
      <t>of which CH</t>
    </r>
    <r>
      <rPr>
        <vertAlign val="subscript"/>
        <sz val="11"/>
        <color theme="1"/>
        <rFont val="Arial Nova Light"/>
        <family val="2"/>
      </rPr>
      <t>4</t>
    </r>
    <r>
      <rPr>
        <sz val="11"/>
        <color theme="1"/>
        <rFont val="Arial Nova Light"/>
        <family val="2"/>
      </rPr>
      <t xml:space="preserve"> emissions :</t>
    </r>
  </si>
  <si>
    <t>share of gas transportation (excluding via LNG tankers)</t>
  </si>
  <si>
    <t>share of gas storage</t>
  </si>
  <si>
    <t>share of LNG terminals</t>
  </si>
  <si>
    <t>share of gas distribution</t>
  </si>
  <si>
    <t>of which other emissions (vehicle, fluorinated gases, etc.)</t>
  </si>
  <si>
    <t>* the electricity and thermal energy consumption used to calculate this data is subject to verification by the Statutory Auditors with "reasonable" assurance for the financial year 2021 (see section 3.11)</t>
  </si>
  <si>
    <t>MWeeq.</t>
  </si>
  <si>
    <t>Total quantity of non-hazardous waste and by-products discharged (including sludge)</t>
  </si>
  <si>
    <t>Primary energy consumption on perimeter of energy production and services associated</t>
  </si>
  <si>
    <t>Share of renewable energy consumption</t>
  </si>
  <si>
    <t>Share of  non-renewable energy consumption</t>
  </si>
  <si>
    <t>of which municipal water supplies (or from other water utilities)</t>
  </si>
  <si>
    <t>of which Fresh surface water (lakes, rivers, etc.)</t>
  </si>
  <si>
    <t>of which Fresh groundwater</t>
  </si>
  <si>
    <t>of which Water returned to the source of extraction at similar or higher quality</t>
  </si>
  <si>
    <t>of which fresh water</t>
  </si>
  <si>
    <t>of which  non-fresh water</t>
  </si>
  <si>
    <t>Waste for energy production and services associated sector</t>
  </si>
  <si>
    <t>Waste disposed (excl. ash, gypsum, hazardous)</t>
  </si>
  <si>
    <t>Waste used/recycled/sold</t>
  </si>
  <si>
    <t>Ash and gypsum waste recycled/reused</t>
  </si>
  <si>
    <t>Ash and gypsum waste disposed</t>
  </si>
  <si>
    <t>Hazardous waste recycled/reused</t>
  </si>
  <si>
    <t>Hazardous waste disposed</t>
  </si>
  <si>
    <t>Water for energy production and services associated sector</t>
  </si>
  <si>
    <t>SF6 emissions</t>
  </si>
  <si>
    <t xml:space="preserve"> incl. energy production</t>
  </si>
  <si>
    <t>Verified by the Statutory Auditors with “reasonable” assurance for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</si>
</sst>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#,##0&quot; t&quot;"/>
    <numFmt numFmtId="167" formatCode="#,##0.00_ ;\-#,##0.00\ "/>
    <numFmt numFmtId="168" formatCode="#,##0_ ;\-#,##0\ 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rgb="FF0070C0"/>
      <name val="Arial Nova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b/>
      <sz val="11"/>
      <color rgb="FF00B0F0"/>
      <name val="Calibri"/>
      <family val="2"/>
      <scheme val="minor"/>
    </font>
    <font>
      <b/>
      <sz val="16"/>
      <color rgb="FF00B0F0"/>
      <name val="Calibri"/>
      <family val="2"/>
      <scheme val="minor"/>
    </font>
    <font>
      <sz val="11"/>
      <color rgb="FF353A3D"/>
      <name val="Arial Nova Light"/>
      <family val="2"/>
    </font>
    <font>
      <b/>
      <sz val="11"/>
      <color rgb="FF0070C0"/>
      <name val="Calibri"/>
      <family val="2"/>
      <scheme val="minor"/>
    </font>
    <font>
      <sz val="11"/>
      <color theme="1"/>
      <name val="Arial Nova Light"/>
      <family val="2"/>
    </font>
    <font>
      <vertAlign val="subscript"/>
      <sz val="11"/>
      <color theme="1"/>
      <name val="Arial Nova Light"/>
      <family val="2"/>
    </font>
    <font>
      <sz val="10"/>
      <name val="Arial Nova Light"/>
      <family val="2"/>
    </font>
    <font>
      <vertAlign val="subscript"/>
      <sz val="10"/>
      <name val="Arial Nova Light"/>
      <family val="2"/>
    </font>
    <font>
      <i/>
      <sz val="10"/>
      <color theme="1"/>
      <name val="Calibri"/>
      <family val="2"/>
      <scheme val="minor"/>
    </font>
    <font>
      <i/>
      <sz val="10"/>
      <color theme="1"/>
      <name val="Arial Nova Light"/>
      <family val="2"/>
    </font>
    <font>
      <i/>
      <vertAlign val="subscript"/>
      <sz val="10"/>
      <color theme="1"/>
      <name val="Arial Nova Light"/>
      <family val="2"/>
    </font>
    <font>
      <i/>
      <sz val="10"/>
      <color theme="1"/>
      <name val="Arial Nova Cond Light"/>
      <family val="2"/>
    </font>
    <font>
      <b/>
      <sz val="11"/>
      <color theme="1"/>
      <name val="Arial Nova"/>
      <family val="2"/>
    </font>
    <font>
      <b/>
      <sz val="11"/>
      <color rgb="FF00B0F0"/>
      <name val="Arial Nova Light"/>
      <family val="2"/>
    </font>
    <font>
      <b/>
      <sz val="11"/>
      <color rgb="FF00B0F0"/>
      <name val="Arial Nova"/>
      <family val="2"/>
    </font>
    <font>
      <b/>
      <i/>
      <sz val="11"/>
      <color rgb="FF00B0F0"/>
      <name val="Arial Nova"/>
      <family val="2"/>
    </font>
    <font>
      <b/>
      <sz val="14"/>
      <color rgb="FF0070C0"/>
      <name val="Calibri"/>
      <family val="2"/>
      <scheme val="minor"/>
    </font>
    <font>
      <vertAlign val="subscript"/>
      <sz val="10"/>
      <color rgb="FF00B0F0"/>
      <name val="Arial Nova Light"/>
      <family val="2"/>
    </font>
    <font>
      <sz val="10"/>
      <color rgb="FF00B0F0"/>
      <name val="Arial Nova Light"/>
      <family val="2"/>
    </font>
    <font>
      <vertAlign val="superscript"/>
      <sz val="10"/>
      <color theme="1"/>
      <name val="Arial Nova Light"/>
      <family val="2"/>
    </font>
    <font>
      <sz val="10"/>
      <color rgb="FF353A3D"/>
      <name val="Arial Nova Light"/>
      <family val="2"/>
    </font>
    <font>
      <b/>
      <sz val="10"/>
      <color rgb="FF00B0F0"/>
      <name val="Arial Nova"/>
      <family val="2"/>
    </font>
    <font>
      <b/>
      <i/>
      <sz val="10"/>
      <color rgb="FF00B0F0"/>
      <name val="Arial Nova"/>
      <family val="2"/>
    </font>
    <font>
      <i/>
      <sz val="10"/>
      <color rgb="FF353A3D"/>
      <name val="Arial Nova Light"/>
      <family val="2"/>
    </font>
    <font>
      <vertAlign val="subscript"/>
      <sz val="11"/>
      <color rgb="FF353A3D"/>
      <name val="Arial Nova Light"/>
      <family val="2"/>
    </font>
    <font>
      <i/>
      <sz val="14"/>
      <color theme="1"/>
      <name val="Arial Nova Cond Light"/>
      <family val="2"/>
    </font>
    <font>
      <sz val="9"/>
      <color theme="1"/>
      <name val="Arial Nova Light"/>
      <family val="2"/>
    </font>
    <font>
      <sz val="8"/>
      <name val="Calibri"/>
      <family val="2"/>
      <scheme val="minor"/>
    </font>
    <font>
      <sz val="11"/>
      <color theme="4"/>
      <name val="Arial Nova Light"/>
      <family val="2"/>
    </font>
    <font>
      <sz val="10"/>
      <color theme="1"/>
      <name val="Arial Nova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/>
      <top style="dotted">
        <color rgb="FF7F7F7F"/>
      </top>
      <bottom style="thin">
        <color rgb="FF0070C0"/>
      </bottom>
      <diagonal/>
    </border>
    <border>
      <left/>
      <right/>
      <top style="dotted">
        <color rgb="FF7F7F7F"/>
      </top>
      <bottom style="dotted">
        <color rgb="FF7F7F7F"/>
      </bottom>
      <diagonal/>
    </border>
    <border>
      <left/>
      <right/>
      <top/>
      <bottom style="thin">
        <color rgb="FF0070C0"/>
      </bottom>
      <diagonal/>
    </border>
    <border>
      <left/>
      <right/>
      <top style="dotted">
        <color rgb="FF7F7F7F"/>
      </top>
      <bottom style="hair">
        <color theme="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theme="8"/>
      </bottom>
      <diagonal/>
    </border>
    <border>
      <left/>
      <right/>
      <top style="dotted">
        <color indexed="64"/>
      </top>
      <bottom style="thin">
        <color rgb="FF0070C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27">
    <xf numFmtId="0" fontId="0" fillId="0" borderId="0" xfId="0"/>
    <xf numFmtId="0" fontId="3" fillId="0" borderId="0" xfId="0" applyFont="1" applyAlignment="1">
      <alignment horizontal="center"/>
    </xf>
    <xf numFmtId="0" fontId="2" fillId="0" borderId="0" xfId="0" applyFont="1"/>
    <xf numFmtId="0" fontId="5" fillId="0" borderId="0" xfId="2"/>
    <xf numFmtId="43" fontId="0" fillId="0" borderId="0" xfId="1" applyFont="1" applyAlignment="1">
      <alignment vertical="top"/>
    </xf>
    <xf numFmtId="0" fontId="0" fillId="0" borderId="0" xfId="0" applyNumberFormat="1" applyAlignment="1">
      <alignment vertical="top"/>
    </xf>
    <xf numFmtId="0" fontId="0" fillId="0" borderId="0" xfId="0" applyNumberFormat="1"/>
    <xf numFmtId="166" fontId="6" fillId="0" borderId="0" xfId="0" applyNumberFormat="1" applyFont="1" applyAlignment="1">
      <alignment horizontal="right" vertical="center"/>
    </xf>
    <xf numFmtId="0" fontId="7" fillId="0" borderId="0" xfId="0" applyFont="1"/>
    <xf numFmtId="0" fontId="8" fillId="0" borderId="0" xfId="0" applyFont="1"/>
    <xf numFmtId="43" fontId="9" fillId="0" borderId="3" xfId="1" applyFont="1" applyBorder="1" applyAlignment="1">
      <alignment horizontal="left" vertical="center" wrapText="1" readingOrder="1"/>
    </xf>
    <xf numFmtId="43" fontId="9" fillId="2" borderId="3" xfId="1" applyFont="1" applyFill="1" applyBorder="1" applyAlignment="1">
      <alignment horizontal="center" wrapText="1" readingOrder="1"/>
    </xf>
    <xf numFmtId="0" fontId="4" fillId="0" borderId="0" xfId="0" applyFont="1" applyBorder="1" applyAlignment="1">
      <alignment horizontal="right" wrapText="1" readingOrder="1"/>
    </xf>
    <xf numFmtId="0" fontId="0" fillId="0" borderId="0" xfId="0" applyAlignment="1">
      <alignment horizontal="right" wrapText="1" readingOrder="1"/>
    </xf>
    <xf numFmtId="0" fontId="10" fillId="0" borderId="0" xfId="0" applyFont="1"/>
    <xf numFmtId="0" fontId="0" fillId="0" borderId="0" xfId="0" applyAlignment="1">
      <alignment horizontal="center"/>
    </xf>
    <xf numFmtId="43" fontId="9" fillId="0" borderId="3" xfId="1" applyFont="1" applyBorder="1" applyAlignment="1">
      <alignment horizontal="left" vertical="center" readingOrder="1"/>
    </xf>
    <xf numFmtId="0" fontId="0" fillId="0" borderId="0" xfId="0" applyAlignment="1">
      <alignment vertical="center"/>
    </xf>
    <xf numFmtId="43" fontId="9" fillId="3" borderId="3" xfId="1" applyFont="1" applyFill="1" applyBorder="1" applyAlignment="1">
      <alignment horizontal="center" wrapText="1" readingOrder="1"/>
    </xf>
    <xf numFmtId="0" fontId="15" fillId="0" borderId="0" xfId="0" applyFont="1"/>
    <xf numFmtId="0" fontId="15" fillId="0" borderId="0" xfId="0" applyFont="1" applyAlignment="1">
      <alignment horizontal="center"/>
    </xf>
    <xf numFmtId="43" fontId="9" fillId="0" borderId="5" xfId="1" applyFont="1" applyBorder="1" applyAlignment="1">
      <alignment horizontal="left" vertical="center" readingOrder="1"/>
    </xf>
    <xf numFmtId="43" fontId="9" fillId="2" borderId="5" xfId="1" applyFont="1" applyFill="1" applyBorder="1" applyAlignment="1">
      <alignment horizontal="center" wrapText="1" readingOrder="1"/>
    </xf>
    <xf numFmtId="43" fontId="9" fillId="3" borderId="5" xfId="1" applyFont="1" applyFill="1" applyBorder="1" applyAlignment="1">
      <alignment horizontal="center" wrapText="1" readingOrder="1"/>
    </xf>
    <xf numFmtId="0" fontId="18" fillId="0" borderId="0" xfId="0" applyFont="1"/>
    <xf numFmtId="0" fontId="19" fillId="0" borderId="1" xfId="0" applyFont="1" applyBorder="1" applyAlignment="1">
      <alignment horizontal="left" wrapText="1" readingOrder="1"/>
    </xf>
    <xf numFmtId="0" fontId="19" fillId="0" borderId="1" xfId="0" applyFont="1" applyBorder="1" applyAlignment="1">
      <alignment horizontal="center" wrapText="1" readingOrder="1"/>
    </xf>
    <xf numFmtId="0" fontId="19" fillId="0" borderId="1" xfId="0" applyFont="1" applyBorder="1" applyAlignment="1">
      <alignment horizontal="right" wrapText="1" readingOrder="1"/>
    </xf>
    <xf numFmtId="0" fontId="20" fillId="0" borderId="2" xfId="0" applyFont="1" applyBorder="1" applyAlignment="1">
      <alignment horizontal="left" wrapText="1" readingOrder="1"/>
    </xf>
    <xf numFmtId="43" fontId="21" fillId="3" borderId="2" xfId="1" applyFont="1" applyFill="1" applyBorder="1" applyAlignment="1">
      <alignment horizontal="center" wrapText="1" readingOrder="1"/>
    </xf>
    <xf numFmtId="43" fontId="21" fillId="0" borderId="2" xfId="1" applyFont="1" applyBorder="1" applyAlignment="1">
      <alignment horizontal="center" wrapText="1" readingOrder="1"/>
    </xf>
    <xf numFmtId="43" fontId="22" fillId="3" borderId="4" xfId="1" applyFont="1" applyFill="1" applyBorder="1" applyAlignment="1">
      <alignment horizontal="center" wrapText="1" readingOrder="1"/>
    </xf>
    <xf numFmtId="43" fontId="22" fillId="0" borderId="4" xfId="1" applyFont="1" applyBorder="1" applyAlignment="1">
      <alignment horizontal="center" wrapText="1" readingOrder="1"/>
    </xf>
    <xf numFmtId="0" fontId="21" fillId="3" borderId="1" xfId="0" applyFont="1" applyFill="1" applyBorder="1" applyAlignment="1">
      <alignment horizontal="right" wrapText="1" readingOrder="1"/>
    </xf>
    <xf numFmtId="0" fontId="23" fillId="0" borderId="0" xfId="0" applyFont="1"/>
    <xf numFmtId="43" fontId="20" fillId="0" borderId="4" xfId="1" applyFont="1" applyBorder="1" applyAlignment="1">
      <alignment horizontal="center" wrapText="1" readingOrder="1"/>
    </xf>
    <xf numFmtId="43" fontId="20" fillId="3" borderId="4" xfId="1" applyFont="1" applyFill="1" applyBorder="1" applyAlignment="1">
      <alignment horizontal="center" wrapText="1" readingOrder="1"/>
    </xf>
    <xf numFmtId="43" fontId="27" fillId="2" borderId="3" xfId="1" applyFont="1" applyFill="1" applyBorder="1" applyAlignment="1">
      <alignment horizontal="center" wrapText="1" readingOrder="1"/>
    </xf>
    <xf numFmtId="0" fontId="28" fillId="0" borderId="2" xfId="0" applyFont="1" applyBorder="1" applyAlignment="1">
      <alignment horizontal="center" wrapText="1" readingOrder="1"/>
    </xf>
    <xf numFmtId="43" fontId="27" fillId="2" borderId="5" xfId="1" applyFont="1" applyFill="1" applyBorder="1" applyAlignment="1">
      <alignment horizontal="center" wrapText="1" readingOrder="1"/>
    </xf>
    <xf numFmtId="0" fontId="29" fillId="0" borderId="4" xfId="0" applyFont="1" applyBorder="1" applyAlignment="1">
      <alignment horizontal="center" wrapText="1" readingOrder="1"/>
    </xf>
    <xf numFmtId="0" fontId="25" fillId="0" borderId="4" xfId="0" applyFont="1" applyBorder="1" applyAlignment="1">
      <alignment horizontal="center" wrapText="1" readingOrder="1"/>
    </xf>
    <xf numFmtId="0" fontId="0" fillId="0" borderId="0" xfId="0" applyFont="1"/>
    <xf numFmtId="0" fontId="23" fillId="0" borderId="0" xfId="0" applyFont="1" applyAlignment="1"/>
    <xf numFmtId="0" fontId="19" fillId="0" borderId="1" xfId="0" applyFont="1" applyBorder="1" applyAlignment="1">
      <alignment horizontal="left" readingOrder="1"/>
    </xf>
    <xf numFmtId="164" fontId="9" fillId="0" borderId="3" xfId="1" applyNumberFormat="1" applyFont="1" applyBorder="1" applyAlignment="1">
      <alignment horizontal="right" vertical="center" wrapText="1" readingOrder="1"/>
    </xf>
    <xf numFmtId="165" fontId="9" fillId="0" borderId="3" xfId="1" applyNumberFormat="1" applyFont="1" applyBorder="1" applyAlignment="1">
      <alignment horizontal="right" vertical="center" wrapText="1" readingOrder="1"/>
    </xf>
    <xf numFmtId="164" fontId="9" fillId="3" borderId="3" xfId="1" applyNumberFormat="1" applyFont="1" applyFill="1" applyBorder="1" applyAlignment="1">
      <alignment horizontal="right" vertical="center" wrapText="1" readingOrder="1"/>
    </xf>
    <xf numFmtId="165" fontId="9" fillId="3" borderId="3" xfId="1" applyNumberFormat="1" applyFont="1" applyFill="1" applyBorder="1" applyAlignment="1">
      <alignment vertical="center" wrapText="1" readingOrder="1"/>
    </xf>
    <xf numFmtId="165" fontId="9" fillId="0" borderId="3" xfId="1" applyNumberFormat="1" applyFont="1" applyBorder="1" applyAlignment="1">
      <alignment vertical="center" wrapText="1" readingOrder="1"/>
    </xf>
    <xf numFmtId="165" fontId="9" fillId="3" borderId="3" xfId="1" applyNumberFormat="1" applyFont="1" applyFill="1" applyBorder="1" applyAlignment="1">
      <alignment horizontal="right" vertical="center" wrapText="1" readingOrder="1"/>
    </xf>
    <xf numFmtId="0" fontId="16" fillId="0" borderId="6" xfId="0" applyFont="1" applyBorder="1" applyAlignment="1">
      <alignment horizontal="center" wrapText="1"/>
    </xf>
    <xf numFmtId="164" fontId="11" fillId="3" borderId="7" xfId="1" applyNumberFormat="1" applyFont="1" applyFill="1" applyBorder="1" applyAlignment="1">
      <alignment wrapText="1"/>
    </xf>
    <xf numFmtId="164" fontId="11" fillId="0" borderId="6" xfId="1" applyNumberFormat="1" applyFont="1" applyBorder="1" applyAlignment="1">
      <alignment wrapText="1"/>
    </xf>
    <xf numFmtId="0" fontId="16" fillId="0" borderId="7" xfId="0" applyFont="1" applyBorder="1" applyAlignment="1">
      <alignment horizontal="center" wrapText="1"/>
    </xf>
    <xf numFmtId="0" fontId="19" fillId="0" borderId="8" xfId="0" applyFont="1" applyBorder="1" applyAlignment="1">
      <alignment horizontal="center" wrapText="1" readingOrder="1"/>
    </xf>
    <xf numFmtId="0" fontId="21" fillId="3" borderId="8" xfId="0" applyFont="1" applyFill="1" applyBorder="1" applyAlignment="1">
      <alignment horizontal="right" wrapText="1" readingOrder="1"/>
    </xf>
    <xf numFmtId="0" fontId="19" fillId="0" borderId="8" xfId="0" applyFont="1" applyBorder="1" applyAlignment="1">
      <alignment horizontal="right" wrapText="1" readingOrder="1"/>
    </xf>
    <xf numFmtId="0" fontId="0" fillId="0" borderId="0" xfId="0" applyBorder="1"/>
    <xf numFmtId="0" fontId="0" fillId="0" borderId="0" xfId="0" applyBorder="1" applyAlignment="1">
      <alignment vertical="center"/>
    </xf>
    <xf numFmtId="0" fontId="19" fillId="0" borderId="8" xfId="0" applyFont="1" applyBorder="1" applyAlignment="1">
      <alignment horizontal="left" wrapText="1" readingOrder="1"/>
    </xf>
    <xf numFmtId="0" fontId="11" fillId="0" borderId="7" xfId="0" applyFont="1" applyBorder="1" applyAlignment="1">
      <alignment wrapText="1"/>
    </xf>
    <xf numFmtId="0" fontId="11" fillId="0" borderId="7" xfId="0" applyFont="1" applyBorder="1" applyAlignment="1">
      <alignment horizontal="left" wrapText="1" indent="1"/>
    </xf>
    <xf numFmtId="0" fontId="16" fillId="0" borderId="6" xfId="0" applyFont="1" applyBorder="1" applyAlignment="1">
      <alignment horizontal="center"/>
    </xf>
    <xf numFmtId="164" fontId="11" fillId="3" borderId="7" xfId="1" applyNumberFormat="1" applyFont="1" applyFill="1" applyBorder="1" applyAlignment="1"/>
    <xf numFmtId="164" fontId="11" fillId="0" borderId="6" xfId="1" applyNumberFormat="1" applyFont="1" applyBorder="1" applyAlignment="1"/>
    <xf numFmtId="43" fontId="30" fillId="2" borderId="3" xfId="1" applyFont="1" applyFill="1" applyBorder="1" applyAlignment="1">
      <alignment horizontal="center" wrapText="1" readingOrder="1"/>
    </xf>
    <xf numFmtId="43" fontId="30" fillId="2" borderId="3" xfId="1" applyFont="1" applyFill="1" applyBorder="1" applyAlignment="1">
      <alignment horizontal="center" vertical="center" wrapText="1" readingOrder="1"/>
    </xf>
    <xf numFmtId="165" fontId="11" fillId="3" borderId="7" xfId="1" applyNumberFormat="1" applyFont="1" applyFill="1" applyBorder="1" applyAlignment="1">
      <alignment wrapText="1"/>
    </xf>
    <xf numFmtId="165" fontId="11" fillId="0" borderId="7" xfId="1" applyNumberFormat="1" applyFont="1" applyBorder="1" applyAlignment="1">
      <alignment wrapText="1"/>
    </xf>
    <xf numFmtId="165" fontId="11" fillId="0" borderId="6" xfId="1" applyNumberFormat="1" applyFont="1" applyBorder="1" applyAlignment="1">
      <alignment wrapText="1"/>
    </xf>
    <xf numFmtId="0" fontId="11" fillId="0" borderId="7" xfId="0" applyFont="1" applyBorder="1" applyAlignment="1">
      <alignment horizontal="left" wrapText="1" indent="2"/>
    </xf>
    <xf numFmtId="165" fontId="20" fillId="3" borderId="4" xfId="1" applyNumberFormat="1" applyFont="1" applyFill="1" applyBorder="1" applyAlignment="1">
      <alignment horizontal="center" wrapText="1" readingOrder="1"/>
    </xf>
    <xf numFmtId="165" fontId="20" fillId="0" borderId="4" xfId="1" applyNumberFormat="1" applyFont="1" applyBorder="1" applyAlignment="1">
      <alignment horizontal="center" wrapText="1" readingOrder="1"/>
    </xf>
    <xf numFmtId="165" fontId="11" fillId="3" borderId="7" xfId="1" applyNumberFormat="1" applyFont="1" applyFill="1" applyBorder="1" applyAlignment="1">
      <alignment horizontal="left" wrapText="1" indent="2"/>
    </xf>
    <xf numFmtId="165" fontId="11" fillId="0" borderId="6" xfId="1" applyNumberFormat="1" applyFont="1" applyBorder="1" applyAlignment="1">
      <alignment horizontal="left" wrapText="1" indent="2"/>
    </xf>
    <xf numFmtId="43" fontId="11" fillId="3" borderId="7" xfId="1" applyNumberFormat="1" applyFont="1" applyFill="1" applyBorder="1" applyAlignment="1">
      <alignment wrapText="1"/>
    </xf>
    <xf numFmtId="43" fontId="11" fillId="0" borderId="6" xfId="1" applyNumberFormat="1" applyFont="1" applyBorder="1" applyAlignment="1">
      <alignment wrapText="1"/>
    </xf>
    <xf numFmtId="165" fontId="11" fillId="3" borderId="7" xfId="1" applyNumberFormat="1" applyFont="1" applyFill="1" applyBorder="1" applyAlignment="1"/>
    <xf numFmtId="165" fontId="11" fillId="0" borderId="6" xfId="1" applyNumberFormat="1" applyFont="1" applyBorder="1" applyAlignment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7" fillId="0" borderId="9" xfId="0" applyFont="1" applyBorder="1"/>
    <xf numFmtId="0" fontId="32" fillId="0" borderId="12" xfId="0" applyFont="1" applyBorder="1" applyAlignment="1">
      <alignment horizontal="center"/>
    </xf>
    <xf numFmtId="0" fontId="33" fillId="0" borderId="13" xfId="0" applyFont="1" applyBorder="1"/>
    <xf numFmtId="167" fontId="11" fillId="0" borderId="6" xfId="1" applyNumberFormat="1" applyFont="1" applyBorder="1" applyAlignment="1">
      <alignment wrapText="1"/>
    </xf>
    <xf numFmtId="167" fontId="11" fillId="3" borderId="7" xfId="1" applyNumberFormat="1" applyFont="1" applyFill="1" applyBorder="1" applyAlignment="1">
      <alignment wrapText="1"/>
    </xf>
    <xf numFmtId="0" fontId="0" fillId="0" borderId="0" xfId="0" applyAlignment="1">
      <alignment horizontal="right"/>
    </xf>
    <xf numFmtId="0" fontId="0" fillId="0" borderId="3" xfId="0" applyBorder="1" applyAlignment="1">
      <alignment horizontal="right"/>
    </xf>
    <xf numFmtId="43" fontId="9" fillId="0" borderId="3" xfId="1" applyFont="1" applyFill="1" applyBorder="1" applyAlignment="1">
      <alignment horizontal="left" vertical="center" readingOrder="1"/>
    </xf>
    <xf numFmtId="165" fontId="27" fillId="0" borderId="3" xfId="1" applyNumberFormat="1" applyFont="1" applyBorder="1" applyAlignment="1">
      <alignment horizontal="right" vertical="center" wrapText="1" readingOrder="1"/>
    </xf>
    <xf numFmtId="167" fontId="9" fillId="0" borderId="3" xfId="1" applyNumberFormat="1" applyFont="1" applyBorder="1" applyAlignment="1">
      <alignment horizontal="right" vertical="center" wrapText="1" readingOrder="1"/>
    </xf>
    <xf numFmtId="167" fontId="27" fillId="0" borderId="3" xfId="1" applyNumberFormat="1" applyFont="1" applyBorder="1" applyAlignment="1">
      <alignment horizontal="right" vertical="center" wrapText="1" readingOrder="1"/>
    </xf>
    <xf numFmtId="167" fontId="9" fillId="3" borderId="3" xfId="1" applyNumberFormat="1" applyFont="1" applyFill="1" applyBorder="1" applyAlignment="1">
      <alignment horizontal="right" vertical="center" wrapText="1" readingOrder="1"/>
    </xf>
    <xf numFmtId="165" fontId="27" fillId="3" borderId="3" xfId="1" applyNumberFormat="1" applyFont="1" applyFill="1" applyBorder="1" applyAlignment="1">
      <alignment horizontal="right" vertical="center" wrapText="1" readingOrder="1"/>
    </xf>
    <xf numFmtId="167" fontId="27" fillId="3" borderId="3" xfId="1" applyNumberFormat="1" applyFont="1" applyFill="1" applyBorder="1" applyAlignment="1">
      <alignment horizontal="right" vertical="center" wrapText="1" readingOrder="1"/>
    </xf>
    <xf numFmtId="0" fontId="11" fillId="0" borderId="7" xfId="0" applyFont="1" applyBorder="1" applyAlignment="1">
      <alignment horizontal="left" wrapText="1" indent="9"/>
    </xf>
    <xf numFmtId="168" fontId="11" fillId="3" borderId="7" xfId="1" applyNumberFormat="1" applyFont="1" applyFill="1" applyBorder="1" applyAlignment="1">
      <alignment wrapText="1"/>
    </xf>
    <xf numFmtId="0" fontId="35" fillId="0" borderId="15" xfId="0" applyFont="1" applyBorder="1" applyAlignment="1">
      <alignment wrapText="1"/>
    </xf>
    <xf numFmtId="0" fontId="16" fillId="0" borderId="15" xfId="0" applyFont="1" applyBorder="1" applyAlignment="1">
      <alignment horizontal="center" wrapText="1"/>
    </xf>
    <xf numFmtId="168" fontId="11" fillId="3" borderId="15" xfId="1" applyNumberFormat="1" applyFont="1" applyFill="1" applyBorder="1" applyAlignment="1">
      <alignment wrapText="1"/>
    </xf>
    <xf numFmtId="165" fontId="11" fillId="0" borderId="15" xfId="1" applyNumberFormat="1" applyFont="1" applyBorder="1" applyAlignment="1">
      <alignment wrapText="1"/>
    </xf>
    <xf numFmtId="0" fontId="16" fillId="0" borderId="7" xfId="0" applyFont="1" applyBorder="1" applyAlignment="1">
      <alignment horizontal="center"/>
    </xf>
    <xf numFmtId="164" fontId="11" fillId="0" borderId="7" xfId="1" applyNumberFormat="1" applyFont="1" applyBorder="1" applyAlignment="1"/>
    <xf numFmtId="0" fontId="16" fillId="0" borderId="16" xfId="0" applyFont="1" applyBorder="1" applyAlignment="1">
      <alignment horizontal="center"/>
    </xf>
    <xf numFmtId="164" fontId="11" fillId="3" borderId="16" xfId="1" applyNumberFormat="1" applyFont="1" applyFill="1" applyBorder="1" applyAlignment="1"/>
    <xf numFmtId="164" fontId="11" fillId="0" borderId="16" xfId="1" applyNumberFormat="1" applyFont="1" applyBorder="1" applyAlignment="1"/>
    <xf numFmtId="0" fontId="16" fillId="0" borderId="6" xfId="0" applyFont="1" applyBorder="1" applyAlignment="1">
      <alignment horizontal="left" indent="3"/>
    </xf>
    <xf numFmtId="0" fontId="20" fillId="0" borderId="4" xfId="0" applyFont="1" applyBorder="1" applyAlignment="1">
      <alignment horizontal="left" wrapText="1" readingOrder="1"/>
    </xf>
    <xf numFmtId="0" fontId="36" fillId="0" borderId="15" xfId="0" applyFont="1" applyBorder="1" applyAlignment="1">
      <alignment horizontal="left" wrapText="1" indent="4"/>
    </xf>
    <xf numFmtId="0" fontId="11" fillId="0" borderId="15" xfId="0" applyFont="1" applyBorder="1" applyAlignment="1">
      <alignment horizontal="left" wrapText="1" indent="1"/>
    </xf>
    <xf numFmtId="0" fontId="16" fillId="0" borderId="17" xfId="0" applyFont="1" applyBorder="1" applyAlignment="1">
      <alignment horizontal="center" wrapText="1"/>
    </xf>
    <xf numFmtId="165" fontId="11" fillId="3" borderId="7" xfId="1" applyNumberFormat="1" applyFont="1" applyFill="1" applyBorder="1" applyAlignment="1">
      <alignment horizontal="right" wrapText="1"/>
    </xf>
    <xf numFmtId="168" fontId="11" fillId="0" borderId="6" xfId="1" applyNumberFormat="1" applyFont="1" applyBorder="1" applyAlignment="1">
      <alignment horizontal="right" wrapText="1"/>
    </xf>
    <xf numFmtId="167" fontId="11" fillId="3" borderId="15" xfId="1" applyNumberFormat="1" applyFont="1" applyFill="1" applyBorder="1" applyAlignment="1">
      <alignment horizontal="right" wrapText="1"/>
    </xf>
    <xf numFmtId="167" fontId="11" fillId="0" borderId="15" xfId="1" applyNumberFormat="1" applyFont="1" applyBorder="1" applyAlignment="1">
      <alignment horizontal="right" wrapText="1"/>
    </xf>
    <xf numFmtId="168" fontId="11" fillId="3" borderId="15" xfId="1" applyNumberFormat="1" applyFont="1" applyFill="1" applyBorder="1" applyAlignment="1">
      <alignment horizontal="right" wrapText="1"/>
    </xf>
    <xf numFmtId="168" fontId="11" fillId="0" borderId="15" xfId="1" applyNumberFormat="1" applyFont="1" applyBorder="1" applyAlignment="1">
      <alignment horizontal="right" wrapText="1"/>
    </xf>
    <xf numFmtId="3" fontId="11" fillId="3" borderId="15" xfId="1" applyNumberFormat="1" applyFont="1" applyFill="1" applyBorder="1" applyAlignment="1">
      <alignment horizontal="right" wrapText="1"/>
    </xf>
    <xf numFmtId="3" fontId="11" fillId="0" borderId="15" xfId="1" applyNumberFormat="1" applyFont="1" applyBorder="1" applyAlignment="1">
      <alignment horizontal="right" wrapText="1"/>
    </xf>
    <xf numFmtId="165" fontId="11" fillId="3" borderId="15" xfId="1" applyNumberFormat="1" applyFont="1" applyFill="1" applyBorder="1" applyAlignment="1">
      <alignment horizontal="right" wrapText="1"/>
    </xf>
    <xf numFmtId="165" fontId="11" fillId="0" borderId="15" xfId="1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0" fontId="23" fillId="0" borderId="0" xfId="0" applyFont="1" applyAlignment="1">
      <alignment wrapText="1"/>
    </xf>
    <xf numFmtId="0" fontId="18" fillId="0" borderId="0" xfId="0" applyFont="1" applyBorder="1" applyAlignment="1">
      <alignment horizontal="left" vertical="top" wrapText="1"/>
    </xf>
  </cellXfs>
  <cellStyles count="3">
    <cellStyle name="Lien hypertexte" xfId="2" builtinId="8"/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CC9A0-9C5B-499A-8D17-11BEB0AFEFA9}">
  <sheetPr codeName="Sheet1">
    <tabColor rgb="FF00B0F0"/>
  </sheetPr>
  <dimension ref="A1:R11"/>
  <sheetViews>
    <sheetView showGridLines="0" tabSelected="1" workbookViewId="0">
      <selection activeCell="J10" sqref="J10"/>
    </sheetView>
  </sheetViews>
  <sheetFormatPr baseColWidth="10" defaultColWidth="9.140625" defaultRowHeight="15" x14ac:dyDescent="0.25"/>
  <sheetData>
    <row r="1" spans="1:18" ht="21" x14ac:dyDescent="0.35">
      <c r="A1" s="9" t="s">
        <v>0</v>
      </c>
    </row>
    <row r="2" spans="1:18" x14ac:dyDescent="0.25">
      <c r="L2" s="84" t="s">
        <v>1</v>
      </c>
      <c r="M2" s="80"/>
      <c r="N2" s="80"/>
      <c r="O2" s="80"/>
      <c r="P2" s="80"/>
      <c r="Q2" s="80"/>
      <c r="R2" s="81"/>
    </row>
    <row r="3" spans="1:18" ht="18" x14ac:dyDescent="0.25">
      <c r="A3" s="3" t="s">
        <v>2</v>
      </c>
      <c r="B3" t="s">
        <v>3</v>
      </c>
      <c r="L3" s="85" t="s">
        <v>4</v>
      </c>
      <c r="M3" s="86" t="s">
        <v>161</v>
      </c>
      <c r="N3" s="82"/>
      <c r="O3" s="82"/>
      <c r="P3" s="82"/>
      <c r="Q3" s="82"/>
      <c r="R3" s="83"/>
    </row>
    <row r="4" spans="1:18" x14ac:dyDescent="0.25">
      <c r="A4" s="3" t="s">
        <v>5</v>
      </c>
      <c r="B4" t="s">
        <v>6</v>
      </c>
    </row>
    <row r="5" spans="1:18" x14ac:dyDescent="0.25">
      <c r="A5" s="3" t="s">
        <v>7</v>
      </c>
      <c r="B5" t="s">
        <v>8</v>
      </c>
    </row>
    <row r="6" spans="1:18" x14ac:dyDescent="0.25">
      <c r="A6" s="3" t="s">
        <v>9</v>
      </c>
      <c r="B6" t="s">
        <v>10</v>
      </c>
    </row>
    <row r="7" spans="1:18" x14ac:dyDescent="0.25">
      <c r="A7" s="3" t="s">
        <v>11</v>
      </c>
      <c r="B7" t="s">
        <v>12</v>
      </c>
    </row>
    <row r="8" spans="1:18" x14ac:dyDescent="0.25">
      <c r="A8" s="3" t="s">
        <v>13</v>
      </c>
      <c r="B8" t="s">
        <v>14</v>
      </c>
    </row>
    <row r="9" spans="1:18" x14ac:dyDescent="0.25">
      <c r="A9" s="3" t="s">
        <v>15</v>
      </c>
      <c r="B9" t="s">
        <v>16</v>
      </c>
    </row>
    <row r="10" spans="1:18" x14ac:dyDescent="0.25">
      <c r="A10" s="3" t="s">
        <v>17</v>
      </c>
      <c r="B10" t="s">
        <v>18</v>
      </c>
    </row>
    <row r="11" spans="1:18" x14ac:dyDescent="0.25">
      <c r="A11" s="3" t="s">
        <v>19</v>
      </c>
      <c r="B11" t="s">
        <v>20</v>
      </c>
    </row>
  </sheetData>
  <hyperlinks>
    <hyperlink ref="A3" location="'3.5.2 Env. mangement'!A1" display="3.5.2" xr:uid="{67D2EE5D-D4CE-4794-831F-E2DF7B65C788}"/>
    <hyperlink ref="A4" location="'3.5.4.1 direct-indir.emissions'!A1" display="3.5.4.1" xr:uid="{4DAE5C29-B299-428D-904D-A5A9AF142493}"/>
    <hyperlink ref="A5" location="'3.5.4.2 renewable energy'!A1" display="3.5.4.2" xr:uid="{47FCAC24-E3E5-45B7-889D-610484503541}"/>
    <hyperlink ref="A6" location="'3.5.4.3 energy efficiency'!A1" display="3.5.4.3" xr:uid="{F8F63804-870C-480C-B113-841691B8335E}"/>
    <hyperlink ref="A7" location="'3.5.4.4 nuclear'!A1" display="3.5.4.4" xr:uid="{F7A8C553-CA23-47E0-88C5-975DAA1F976D}"/>
    <hyperlink ref="A8" location="'3.5.4.5 water'!A1" display="3.5.4.5" xr:uid="{B3124371-AF69-4D1E-BBB4-4A2E252691AD}"/>
    <hyperlink ref="A9" location="'3.5.4.6 waste'!A1" display="3.5.4.6" xr:uid="{72E7B03B-6206-456E-B6FE-9E303355E9DA}"/>
    <hyperlink ref="A10" location="'3.5.4.7 atmosp.pollutants'!A1" display="3.5.4.7" xr:uid="{4684C352-C994-4DB8-B3C5-BDB03B5D99B4}"/>
    <hyperlink ref="A11" location="'3.5.4.9 env. risks'!A1" display="3.5.4.9" xr:uid="{410166FD-C5A4-427A-8983-EBAE9D86B6AE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23C5D-C1A4-4961-A778-761F2BA2C7E1}">
  <sheetPr>
    <tabColor theme="0"/>
  </sheetPr>
  <dimension ref="A1:H13"/>
  <sheetViews>
    <sheetView showGridLines="0" workbookViewId="0">
      <selection activeCell="I11" sqref="I11"/>
    </sheetView>
  </sheetViews>
  <sheetFormatPr baseColWidth="10" defaultColWidth="9.140625" defaultRowHeight="15" x14ac:dyDescent="0.25"/>
  <cols>
    <col min="2" max="2" width="68.85546875" customWidth="1"/>
    <col min="3" max="3" width="7.140625" customWidth="1"/>
    <col min="4" max="4" width="11.7109375" customWidth="1"/>
    <col min="5" max="5" width="13.28515625" bestFit="1" customWidth="1"/>
    <col min="6" max="6" width="12.85546875" bestFit="1" customWidth="1"/>
  </cols>
  <sheetData>
    <row r="1" spans="1:8" s="8" customFormat="1" x14ac:dyDescent="0.25">
      <c r="A1" s="8" t="s">
        <v>115</v>
      </c>
    </row>
    <row r="3" spans="1:8" ht="18.75" x14ac:dyDescent="0.3">
      <c r="B3" s="43" t="s">
        <v>116</v>
      </c>
    </row>
    <row r="4" spans="1:8" x14ac:dyDescent="0.25">
      <c r="B4" s="44" t="s">
        <v>23</v>
      </c>
      <c r="C4" s="26" t="s">
        <v>24</v>
      </c>
      <c r="D4" s="33">
        <v>2021</v>
      </c>
      <c r="E4" s="27">
        <v>2020</v>
      </c>
      <c r="F4" s="27">
        <v>2019</v>
      </c>
      <c r="G4" s="12"/>
      <c r="H4" s="1"/>
    </row>
    <row r="5" spans="1:8" x14ac:dyDescent="0.25">
      <c r="B5" s="10" t="s">
        <v>117</v>
      </c>
      <c r="C5" s="67" t="s">
        <v>26</v>
      </c>
      <c r="D5" s="47">
        <v>84.2</v>
      </c>
      <c r="E5" s="45">
        <v>82.736089070567928</v>
      </c>
      <c r="F5" s="45">
        <v>80.400000000000006</v>
      </c>
    </row>
    <row r="6" spans="1:8" ht="28.5" x14ac:dyDescent="0.25">
      <c r="B6" s="10" t="s">
        <v>118</v>
      </c>
      <c r="C6" s="67" t="s">
        <v>26</v>
      </c>
      <c r="D6" s="47">
        <v>89.9</v>
      </c>
      <c r="E6" s="45">
        <v>88.383184845920312</v>
      </c>
      <c r="F6" s="45">
        <v>85.2</v>
      </c>
    </row>
    <row r="7" spans="1:8" x14ac:dyDescent="0.25">
      <c r="D7" s="13"/>
    </row>
    <row r="8" spans="1:8" ht="18.75" x14ac:dyDescent="0.3">
      <c r="B8" s="43" t="s">
        <v>119</v>
      </c>
      <c r="D8" s="13"/>
    </row>
    <row r="9" spans="1:8" x14ac:dyDescent="0.25">
      <c r="B9" s="44" t="s">
        <v>23</v>
      </c>
      <c r="C9" s="26" t="s">
        <v>53</v>
      </c>
      <c r="D9" s="33">
        <v>2021</v>
      </c>
      <c r="E9" s="27">
        <v>2020</v>
      </c>
      <c r="F9" s="27">
        <v>2019</v>
      </c>
    </row>
    <row r="10" spans="1:8" x14ac:dyDescent="0.25">
      <c r="B10" s="10" t="s">
        <v>120</v>
      </c>
      <c r="C10" s="66" t="s">
        <v>121</v>
      </c>
      <c r="D10" s="48">
        <v>13</v>
      </c>
      <c r="E10" s="49">
        <v>6</v>
      </c>
      <c r="F10" s="49">
        <v>10</v>
      </c>
    </row>
    <row r="11" spans="1:8" x14ac:dyDescent="0.25">
      <c r="B11" s="10" t="s">
        <v>122</v>
      </c>
      <c r="C11" s="66" t="s">
        <v>121</v>
      </c>
      <c r="D11" s="48">
        <v>2</v>
      </c>
      <c r="E11" s="49">
        <v>2</v>
      </c>
      <c r="F11" s="49">
        <v>1</v>
      </c>
    </row>
    <row r="12" spans="1:8" x14ac:dyDescent="0.25">
      <c r="B12" s="10" t="s">
        <v>123</v>
      </c>
      <c r="C12" s="66" t="s">
        <v>124</v>
      </c>
      <c r="D12" s="48">
        <v>697</v>
      </c>
      <c r="E12" s="49">
        <v>14.316000000000001</v>
      </c>
      <c r="F12" s="49">
        <v>13.14</v>
      </c>
    </row>
    <row r="13" spans="1:8" x14ac:dyDescent="0.25">
      <c r="B13" s="10" t="s">
        <v>125</v>
      </c>
      <c r="C13" s="66" t="s">
        <v>124</v>
      </c>
      <c r="D13" s="48">
        <v>632836</v>
      </c>
      <c r="E13" s="49">
        <v>553019.48801199999</v>
      </c>
      <c r="F13" s="49">
        <v>466365.40269910003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DE024-E5F9-4297-97E6-B0A5CFB48EC1}">
  <sheetPr codeName="Sheet2">
    <tabColor theme="0"/>
  </sheetPr>
  <dimension ref="A1:F11"/>
  <sheetViews>
    <sheetView showGridLines="0" zoomScaleNormal="100" workbookViewId="0">
      <selection activeCell="B13" sqref="B13"/>
    </sheetView>
  </sheetViews>
  <sheetFormatPr baseColWidth="10" defaultColWidth="9.140625" defaultRowHeight="15" x14ac:dyDescent="0.25"/>
  <cols>
    <col min="2" max="2" width="47.28515625" customWidth="1"/>
    <col min="3" max="3" width="8.42578125" customWidth="1"/>
    <col min="4" max="4" width="11.85546875" bestFit="1" customWidth="1"/>
    <col min="5" max="5" width="11.42578125" bestFit="1" customWidth="1"/>
    <col min="6" max="6" width="11.85546875" bestFit="1" customWidth="1"/>
  </cols>
  <sheetData>
    <row r="1" spans="1:6" x14ac:dyDescent="0.25">
      <c r="A1" s="14" t="s">
        <v>21</v>
      </c>
    </row>
    <row r="3" spans="1:6" ht="18.75" x14ac:dyDescent="0.3">
      <c r="B3" s="34" t="s">
        <v>22</v>
      </c>
    </row>
    <row r="4" spans="1:6" x14ac:dyDescent="0.25">
      <c r="B4" s="25" t="s">
        <v>23</v>
      </c>
      <c r="C4" s="26" t="s">
        <v>24</v>
      </c>
      <c r="D4" s="33">
        <v>2021</v>
      </c>
      <c r="E4" s="27">
        <v>2020</v>
      </c>
      <c r="F4" s="27">
        <v>2019</v>
      </c>
    </row>
    <row r="5" spans="1:6" x14ac:dyDescent="0.25">
      <c r="B5" s="10" t="s">
        <v>25</v>
      </c>
      <c r="C5" s="37" t="s">
        <v>26</v>
      </c>
      <c r="D5" s="18">
        <v>5</v>
      </c>
      <c r="E5" s="11">
        <v>3.7167381087172746</v>
      </c>
      <c r="F5" s="11">
        <v>3.06</v>
      </c>
    </row>
    <row r="6" spans="1:6" x14ac:dyDescent="0.25">
      <c r="B6" s="10" t="s">
        <v>27</v>
      </c>
      <c r="C6" s="37" t="s">
        <v>26</v>
      </c>
      <c r="D6" s="18">
        <v>56.94</v>
      </c>
      <c r="E6" s="11">
        <v>57.26</v>
      </c>
      <c r="F6" s="11">
        <v>58.47</v>
      </c>
    </row>
    <row r="7" spans="1:6" x14ac:dyDescent="0.25">
      <c r="B7" s="10" t="s">
        <v>28</v>
      </c>
      <c r="C7" s="37" t="s">
        <v>26</v>
      </c>
      <c r="D7" s="18">
        <v>2.4</v>
      </c>
      <c r="E7" s="11">
        <v>2.81</v>
      </c>
      <c r="F7" s="11">
        <v>2.87</v>
      </c>
    </row>
    <row r="8" spans="1:6" x14ac:dyDescent="0.25">
      <c r="B8" s="28" t="s">
        <v>29</v>
      </c>
      <c r="C8" s="38" t="s">
        <v>26</v>
      </c>
      <c r="D8" s="29">
        <v>64.34</v>
      </c>
      <c r="E8" s="30">
        <v>63.79</v>
      </c>
      <c r="F8" s="30">
        <v>64.39</v>
      </c>
    </row>
    <row r="9" spans="1:6" x14ac:dyDescent="0.25">
      <c r="B9" s="21" t="s">
        <v>30</v>
      </c>
      <c r="C9" s="39" t="s">
        <v>26</v>
      </c>
      <c r="D9" s="23">
        <v>11.23</v>
      </c>
      <c r="E9" s="22">
        <v>11.915144880951782</v>
      </c>
      <c r="F9" s="22">
        <v>8.33</v>
      </c>
    </row>
    <row r="10" spans="1:6" x14ac:dyDescent="0.25">
      <c r="B10" s="28" t="s">
        <v>31</v>
      </c>
      <c r="C10" s="40" t="s">
        <v>26</v>
      </c>
      <c r="D10" s="31">
        <v>75.58</v>
      </c>
      <c r="E10" s="32">
        <v>75.709999999999994</v>
      </c>
      <c r="F10" s="32">
        <v>72.73</v>
      </c>
    </row>
    <row r="11" spans="1:6" x14ac:dyDescent="0.25">
      <c r="C11" s="2"/>
      <c r="D11" s="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E0B17-85E9-45EB-8B99-629867F67BCE}">
  <sheetPr codeName="Sheet3">
    <tabColor theme="0"/>
  </sheetPr>
  <dimension ref="A1:G27"/>
  <sheetViews>
    <sheetView showGridLines="0" topLeftCell="A16" zoomScaleNormal="100" workbookViewId="0">
      <selection activeCell="G1" sqref="G1:G1048576"/>
    </sheetView>
  </sheetViews>
  <sheetFormatPr baseColWidth="10" defaultColWidth="9.140625" defaultRowHeight="15" x14ac:dyDescent="0.25"/>
  <cols>
    <col min="2" max="2" width="53.7109375" bestFit="1" customWidth="1"/>
    <col min="3" max="4" width="18.140625" style="15" customWidth="1"/>
    <col min="5" max="6" width="18.140625" bestFit="1" customWidth="1"/>
  </cols>
  <sheetData>
    <row r="1" spans="1:7" x14ac:dyDescent="0.25">
      <c r="A1" s="8" t="s">
        <v>32</v>
      </c>
    </row>
    <row r="3" spans="1:7" ht="18.75" x14ac:dyDescent="0.3">
      <c r="B3" s="34" t="s">
        <v>33</v>
      </c>
      <c r="C3"/>
      <c r="D3"/>
    </row>
    <row r="4" spans="1:7" x14ac:dyDescent="0.25">
      <c r="A4" s="58"/>
      <c r="B4" s="60" t="s">
        <v>23</v>
      </c>
      <c r="C4" s="55" t="s">
        <v>24</v>
      </c>
      <c r="D4" s="56">
        <v>2021</v>
      </c>
      <c r="E4" s="57">
        <v>2020</v>
      </c>
      <c r="F4" s="57">
        <v>2019</v>
      </c>
      <c r="G4" s="58"/>
    </row>
    <row r="5" spans="1:7" x14ac:dyDescent="0.25">
      <c r="A5" s="58"/>
      <c r="B5" s="61" t="s">
        <v>34</v>
      </c>
      <c r="C5" s="54" t="s">
        <v>35</v>
      </c>
      <c r="D5" s="68">
        <v>37528756</v>
      </c>
      <c r="E5" s="69">
        <v>38597694</v>
      </c>
      <c r="F5" s="69">
        <v>46191405</v>
      </c>
      <c r="G5" s="58"/>
    </row>
    <row r="6" spans="1:7" x14ac:dyDescent="0.25">
      <c r="A6" s="58"/>
      <c r="B6" s="71" t="s">
        <v>36</v>
      </c>
      <c r="C6" s="51" t="s">
        <v>35</v>
      </c>
      <c r="D6" s="68">
        <v>35221682</v>
      </c>
      <c r="E6" s="70">
        <v>36396877</v>
      </c>
      <c r="F6" s="70">
        <v>43724816.569903448</v>
      </c>
      <c r="G6" s="58"/>
    </row>
    <row r="7" spans="1:7" ht="17.25" x14ac:dyDescent="0.3">
      <c r="A7" s="58"/>
      <c r="B7" s="71" t="s">
        <v>133</v>
      </c>
      <c r="C7" s="51" t="s">
        <v>35</v>
      </c>
      <c r="D7" s="68">
        <v>1624082</v>
      </c>
      <c r="E7" s="70">
        <v>1516355.0574561784</v>
      </c>
      <c r="F7" s="70">
        <v>1726874.2032699354</v>
      </c>
      <c r="G7" s="58"/>
    </row>
    <row r="8" spans="1:7" x14ac:dyDescent="0.25">
      <c r="A8" s="58"/>
      <c r="B8" s="98" t="s">
        <v>135</v>
      </c>
      <c r="C8" s="51" t="s">
        <v>35</v>
      </c>
      <c r="D8" s="52">
        <v>92691</v>
      </c>
      <c r="E8" s="53">
        <v>78678</v>
      </c>
      <c r="F8" s="53">
        <v>80678</v>
      </c>
      <c r="G8" s="58"/>
    </row>
    <row r="9" spans="1:7" ht="29.25" x14ac:dyDescent="0.25">
      <c r="A9" s="58"/>
      <c r="B9" s="98" t="s">
        <v>134</v>
      </c>
      <c r="C9" s="51" t="s">
        <v>35</v>
      </c>
      <c r="D9" s="52">
        <v>247550</v>
      </c>
      <c r="E9" s="53">
        <v>237814</v>
      </c>
      <c r="F9" s="53">
        <v>305097</v>
      </c>
      <c r="G9" s="58"/>
    </row>
    <row r="10" spans="1:7" x14ac:dyDescent="0.25">
      <c r="A10" s="58"/>
      <c r="B10" s="98" t="s">
        <v>136</v>
      </c>
      <c r="C10" s="51" t="s">
        <v>35</v>
      </c>
      <c r="D10" s="52">
        <v>86637</v>
      </c>
      <c r="E10" s="53">
        <v>76577</v>
      </c>
      <c r="F10" s="53">
        <v>62521</v>
      </c>
      <c r="G10" s="58"/>
    </row>
    <row r="11" spans="1:7" x14ac:dyDescent="0.25">
      <c r="A11" s="58"/>
      <c r="B11" s="98" t="s">
        <v>137</v>
      </c>
      <c r="C11" s="51" t="s">
        <v>35</v>
      </c>
      <c r="D11" s="52">
        <v>1197204</v>
      </c>
      <c r="E11" s="53">
        <v>1123286</v>
      </c>
      <c r="F11" s="53">
        <v>1278578</v>
      </c>
      <c r="G11" s="58"/>
    </row>
    <row r="12" spans="1:7" ht="29.25" x14ac:dyDescent="0.25">
      <c r="A12" s="58"/>
      <c r="B12" s="71" t="s">
        <v>138</v>
      </c>
      <c r="C12" s="51" t="s">
        <v>35</v>
      </c>
      <c r="D12" s="52">
        <v>682992</v>
      </c>
      <c r="E12" s="53">
        <v>680462</v>
      </c>
      <c r="F12" s="53">
        <v>739714</v>
      </c>
      <c r="G12" s="58"/>
    </row>
    <row r="13" spans="1:7" s="17" customFormat="1" ht="29.25" x14ac:dyDescent="0.25">
      <c r="A13" s="59"/>
      <c r="B13" s="61" t="s">
        <v>37</v>
      </c>
      <c r="C13" s="51" t="s">
        <v>38</v>
      </c>
      <c r="D13" s="52">
        <v>187.3</v>
      </c>
      <c r="E13" s="53">
        <v>212.4</v>
      </c>
      <c r="F13" s="53">
        <v>219.96044411855118</v>
      </c>
      <c r="G13" s="59"/>
    </row>
    <row r="14" spans="1:7" s="19" customFormat="1" ht="12.75" x14ac:dyDescent="0.2">
      <c r="B14" s="24" t="s">
        <v>132</v>
      </c>
      <c r="C14" s="20"/>
      <c r="D14" s="20"/>
    </row>
    <row r="16" spans="1:7" ht="18.75" x14ac:dyDescent="0.3">
      <c r="B16" s="34" t="s">
        <v>39</v>
      </c>
      <c r="C16"/>
      <c r="D16"/>
    </row>
    <row r="17" spans="2:6" x14ac:dyDescent="0.25">
      <c r="B17" s="25" t="s">
        <v>23</v>
      </c>
      <c r="C17" s="26" t="s">
        <v>24</v>
      </c>
      <c r="D17" s="33">
        <v>2021</v>
      </c>
      <c r="E17" s="27">
        <v>2020</v>
      </c>
      <c r="F17" s="27">
        <v>2019</v>
      </c>
    </row>
    <row r="18" spans="2:6" x14ac:dyDescent="0.25">
      <c r="B18" s="28" t="s">
        <v>40</v>
      </c>
      <c r="C18" s="41" t="s">
        <v>41</v>
      </c>
      <c r="D18" s="72">
        <v>1922614</v>
      </c>
      <c r="E18" s="73">
        <v>2330625.1187687498</v>
      </c>
      <c r="F18" s="73">
        <v>2534463.7868003463</v>
      </c>
    </row>
    <row r="19" spans="2:6" x14ac:dyDescent="0.25">
      <c r="B19" s="61" t="s">
        <v>42</v>
      </c>
      <c r="C19" s="51" t="s">
        <v>43</v>
      </c>
      <c r="D19" s="68">
        <v>1253861</v>
      </c>
      <c r="E19" s="70">
        <v>1215892.0261497018</v>
      </c>
      <c r="F19" s="70">
        <v>1454795.0080462177</v>
      </c>
    </row>
    <row r="20" spans="2:6" ht="29.25" x14ac:dyDescent="0.25">
      <c r="B20" s="61" t="s">
        <v>44</v>
      </c>
      <c r="C20" s="51" t="s">
        <v>43</v>
      </c>
      <c r="D20" s="68">
        <v>668753</v>
      </c>
      <c r="E20" s="70">
        <v>1114733.092619048</v>
      </c>
      <c r="F20" s="70">
        <v>1079668.7787541284</v>
      </c>
    </row>
    <row r="21" spans="2:6" x14ac:dyDescent="0.25">
      <c r="B21" s="28" t="s">
        <v>45</v>
      </c>
      <c r="C21" s="41" t="s">
        <v>41</v>
      </c>
      <c r="D21" s="72">
        <v>126904619</v>
      </c>
      <c r="E21" s="73">
        <v>124679358</v>
      </c>
      <c r="F21" s="73">
        <v>124319451</v>
      </c>
    </row>
    <row r="22" spans="2:6" s="17" customFormat="1" ht="43.5" x14ac:dyDescent="0.25">
      <c r="B22" s="61" t="s">
        <v>46</v>
      </c>
      <c r="C22" s="51" t="s">
        <v>43</v>
      </c>
      <c r="D22" s="68">
        <v>17908003</v>
      </c>
      <c r="E22" s="70">
        <v>19343594</v>
      </c>
      <c r="F22" s="70">
        <v>20467749.049883939</v>
      </c>
    </row>
    <row r="23" spans="2:6" s="17" customFormat="1" ht="29.25" x14ac:dyDescent="0.25">
      <c r="B23" s="61" t="s">
        <v>47</v>
      </c>
      <c r="C23" s="51" t="s">
        <v>43</v>
      </c>
      <c r="D23" s="68">
        <v>31465816</v>
      </c>
      <c r="E23" s="70">
        <v>31150692</v>
      </c>
      <c r="F23" s="70">
        <v>31127156.765999995</v>
      </c>
    </row>
    <row r="24" spans="2:6" s="17" customFormat="1" x14ac:dyDescent="0.25">
      <c r="B24" s="61" t="s">
        <v>48</v>
      </c>
      <c r="C24" s="51" t="s">
        <v>43</v>
      </c>
      <c r="D24" s="68">
        <v>65548797</v>
      </c>
      <c r="E24" s="70">
        <v>61496828.866956837</v>
      </c>
      <c r="F24" s="70">
        <v>60882184.86942181</v>
      </c>
    </row>
    <row r="25" spans="2:6" s="17" customFormat="1" x14ac:dyDescent="0.25">
      <c r="B25" s="61" t="s">
        <v>49</v>
      </c>
      <c r="C25" s="51" t="s">
        <v>43</v>
      </c>
      <c r="D25" s="68">
        <v>8473633</v>
      </c>
      <c r="E25" s="70">
        <v>9529278</v>
      </c>
      <c r="F25" s="70">
        <v>8257876</v>
      </c>
    </row>
    <row r="26" spans="2:6" s="17" customFormat="1" x14ac:dyDescent="0.25">
      <c r="B26" s="61" t="s">
        <v>50</v>
      </c>
      <c r="C26" s="51" t="s">
        <v>43</v>
      </c>
      <c r="D26" s="68">
        <v>3508370</v>
      </c>
      <c r="E26" s="70">
        <v>3158965</v>
      </c>
      <c r="F26" s="70">
        <v>3584484</v>
      </c>
    </row>
    <row r="27" spans="2:6" ht="27.6" customHeight="1" x14ac:dyDescent="0.25">
      <c r="B27" s="126" t="s">
        <v>139</v>
      </c>
      <c r="C27" s="126"/>
      <c r="D27" s="126"/>
      <c r="E27" s="126"/>
      <c r="F27" s="126"/>
    </row>
  </sheetData>
  <mergeCells count="1">
    <mergeCell ref="B27:F2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81452-504F-4E5A-AC77-8788F972EF37}">
  <sheetPr codeName="Sheet4">
    <tabColor theme="0"/>
  </sheetPr>
  <dimension ref="A1:H16"/>
  <sheetViews>
    <sheetView showGridLines="0" workbookViewId="0">
      <selection activeCell="G1" sqref="G1:G1048576"/>
    </sheetView>
  </sheetViews>
  <sheetFormatPr baseColWidth="10" defaultColWidth="9.140625" defaultRowHeight="15" x14ac:dyDescent="0.25"/>
  <cols>
    <col min="2" max="2" width="51.85546875" customWidth="1"/>
    <col min="3" max="3" width="8.42578125" customWidth="1"/>
    <col min="4" max="4" width="14" customWidth="1"/>
    <col min="5" max="6" width="14.5703125" bestFit="1" customWidth="1"/>
  </cols>
  <sheetData>
    <row r="1" spans="1:8" x14ac:dyDescent="0.25">
      <c r="A1" t="s">
        <v>51</v>
      </c>
    </row>
    <row r="3" spans="1:8" ht="18.75" x14ac:dyDescent="0.3">
      <c r="B3" s="34" t="s">
        <v>52</v>
      </c>
    </row>
    <row r="4" spans="1:8" x14ac:dyDescent="0.25">
      <c r="B4" s="25" t="s">
        <v>23</v>
      </c>
      <c r="C4" s="26" t="s">
        <v>53</v>
      </c>
      <c r="D4" s="33">
        <v>2021</v>
      </c>
      <c r="E4" s="27">
        <v>2020</v>
      </c>
      <c r="F4" s="27">
        <v>2019</v>
      </c>
    </row>
    <row r="5" spans="1:8" ht="33" customHeight="1" x14ac:dyDescent="0.25">
      <c r="B5" s="61" t="s">
        <v>54</v>
      </c>
      <c r="C5" s="51" t="s">
        <v>140</v>
      </c>
      <c r="D5" s="68">
        <v>20069</v>
      </c>
      <c r="E5" s="70">
        <v>17288.596874000003</v>
      </c>
      <c r="F5" s="70">
        <v>16314.631274000001</v>
      </c>
      <c r="H5" s="4"/>
    </row>
    <row r="6" spans="1:8" ht="26.25" x14ac:dyDescent="0.25">
      <c r="B6" s="61" t="s">
        <v>55</v>
      </c>
      <c r="C6" s="51" t="s">
        <v>56</v>
      </c>
      <c r="D6" s="74">
        <v>63074</v>
      </c>
      <c r="E6" s="75">
        <v>55480</v>
      </c>
      <c r="F6" s="75">
        <v>61555.654157921599</v>
      </c>
    </row>
    <row r="7" spans="1:8" x14ac:dyDescent="0.25">
      <c r="B7" s="61" t="s">
        <v>57</v>
      </c>
      <c r="C7" s="51" t="s">
        <v>26</v>
      </c>
      <c r="D7" s="52">
        <v>61</v>
      </c>
      <c r="E7" s="53">
        <v>63.986177776743013</v>
      </c>
      <c r="F7" s="53">
        <v>71.821210116518685</v>
      </c>
    </row>
    <row r="8" spans="1:8" x14ac:dyDescent="0.25">
      <c r="B8" s="61" t="s">
        <v>58</v>
      </c>
      <c r="C8" s="51" t="s">
        <v>26</v>
      </c>
      <c r="D8" s="52">
        <v>1.3</v>
      </c>
      <c r="E8" s="53">
        <v>1.7487634384404345</v>
      </c>
      <c r="F8" s="53">
        <v>1.3965160597507411</v>
      </c>
      <c r="H8" s="5"/>
    </row>
    <row r="9" spans="1:8" x14ac:dyDescent="0.25">
      <c r="B9" s="61" t="s">
        <v>59</v>
      </c>
      <c r="C9" s="51" t="s">
        <v>26</v>
      </c>
      <c r="D9" s="52">
        <v>23.7</v>
      </c>
      <c r="E9" s="53">
        <v>18.054185044376311</v>
      </c>
      <c r="F9" s="53">
        <v>12.292517958622383</v>
      </c>
    </row>
    <row r="10" spans="1:8" x14ac:dyDescent="0.25">
      <c r="B10" s="61" t="s">
        <v>60</v>
      </c>
      <c r="C10" s="51" t="s">
        <v>26</v>
      </c>
      <c r="D10" s="52">
        <v>0.25694738054939859</v>
      </c>
      <c r="E10" s="53">
        <v>0.25694738054939859</v>
      </c>
      <c r="F10" s="53">
        <v>0.22622932750050065</v>
      </c>
    </row>
    <row r="11" spans="1:8" x14ac:dyDescent="0.25">
      <c r="B11" s="61" t="s">
        <v>61</v>
      </c>
      <c r="C11" s="51" t="s">
        <v>26</v>
      </c>
      <c r="D11" s="52">
        <v>4.8</v>
      </c>
      <c r="E11" s="53">
        <v>5.0585314558729699</v>
      </c>
      <c r="F11" s="53">
        <v>3.1974042351180412</v>
      </c>
    </row>
    <row r="12" spans="1:8" x14ac:dyDescent="0.25">
      <c r="B12" s="61" t="s">
        <v>62</v>
      </c>
      <c r="C12" s="51" t="s">
        <v>26</v>
      </c>
      <c r="D12" s="52">
        <v>8.9</v>
      </c>
      <c r="E12" s="53">
        <v>10.895394904017881</v>
      </c>
      <c r="F12" s="53">
        <v>11.066122302489646</v>
      </c>
    </row>
    <row r="13" spans="1:8" ht="29.25" x14ac:dyDescent="0.25">
      <c r="B13" s="61" t="s">
        <v>127</v>
      </c>
      <c r="C13" s="51" t="s">
        <v>56</v>
      </c>
      <c r="D13" s="52">
        <v>188052</v>
      </c>
      <c r="E13" s="53">
        <v>171343</v>
      </c>
      <c r="F13" s="53">
        <v>198785</v>
      </c>
    </row>
    <row r="14" spans="1:8" ht="29.25" x14ac:dyDescent="0.25">
      <c r="B14" s="61" t="s">
        <v>128</v>
      </c>
      <c r="C14" s="51" t="s">
        <v>26</v>
      </c>
      <c r="D14" s="52">
        <v>33.5</v>
      </c>
      <c r="E14" s="53">
        <v>32.4</v>
      </c>
      <c r="F14" s="53">
        <v>31</v>
      </c>
    </row>
    <row r="15" spans="1:8" x14ac:dyDescent="0.25">
      <c r="B15" s="126" t="s">
        <v>132</v>
      </c>
      <c r="C15" s="126"/>
      <c r="D15" s="126"/>
      <c r="E15" s="126"/>
      <c r="F15" s="126"/>
    </row>
    <row r="16" spans="1:8" x14ac:dyDescent="0.25">
      <c r="B16" s="126" t="s">
        <v>63</v>
      </c>
      <c r="C16" s="126"/>
      <c r="D16" s="126"/>
      <c r="E16" s="126"/>
      <c r="F16" s="126"/>
    </row>
  </sheetData>
  <mergeCells count="2">
    <mergeCell ref="B15:F15"/>
    <mergeCell ref="B16:F1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1CE55-16A9-47EB-AEE8-055E153848A7}">
  <sheetPr codeName="Sheet5">
    <tabColor theme="0"/>
  </sheetPr>
  <dimension ref="A1:G19"/>
  <sheetViews>
    <sheetView showGridLines="0" topLeftCell="A4" workbookViewId="0">
      <selection activeCell="I11" sqref="I11"/>
    </sheetView>
  </sheetViews>
  <sheetFormatPr baseColWidth="10" defaultColWidth="9.140625" defaultRowHeight="15" x14ac:dyDescent="0.25"/>
  <cols>
    <col min="2" max="2" width="67.7109375" customWidth="1"/>
    <col min="3" max="3" width="9" customWidth="1"/>
    <col min="4" max="4" width="12.28515625" customWidth="1"/>
    <col min="5" max="6" width="13.5703125" bestFit="1" customWidth="1"/>
  </cols>
  <sheetData>
    <row r="1" spans="1:7" x14ac:dyDescent="0.25">
      <c r="A1" s="2" t="s">
        <v>64</v>
      </c>
    </row>
    <row r="3" spans="1:7" ht="18.75" x14ac:dyDescent="0.3">
      <c r="B3" s="34" t="s">
        <v>65</v>
      </c>
    </row>
    <row r="4" spans="1:7" x14ac:dyDescent="0.25">
      <c r="B4" s="25" t="s">
        <v>23</v>
      </c>
      <c r="C4" s="26" t="s">
        <v>24</v>
      </c>
      <c r="D4" s="33">
        <v>2021</v>
      </c>
      <c r="E4" s="27">
        <v>2020</v>
      </c>
      <c r="F4" s="27">
        <v>2019</v>
      </c>
    </row>
    <row r="5" spans="1:7" x14ac:dyDescent="0.25">
      <c r="B5" s="61" t="s">
        <v>66</v>
      </c>
      <c r="C5" s="51" t="s">
        <v>67</v>
      </c>
      <c r="D5" s="68">
        <v>318311</v>
      </c>
      <c r="E5" s="70">
        <v>284606</v>
      </c>
      <c r="F5" s="70">
        <v>342573</v>
      </c>
    </row>
    <row r="6" spans="1:7" x14ac:dyDescent="0.25">
      <c r="B6" s="62" t="s">
        <v>68</v>
      </c>
      <c r="C6" s="51" t="s">
        <v>26</v>
      </c>
      <c r="D6" s="76">
        <v>10.039999999999999</v>
      </c>
      <c r="E6" s="77">
        <v>10.119999999999999</v>
      </c>
      <c r="F6" s="77">
        <v>12.047215879423581</v>
      </c>
      <c r="G6" s="6"/>
    </row>
    <row r="7" spans="1:7" x14ac:dyDescent="0.25">
      <c r="B7" s="62" t="s">
        <v>69</v>
      </c>
      <c r="C7" s="51" t="s">
        <v>26</v>
      </c>
      <c r="D7" s="76">
        <v>36.56</v>
      </c>
      <c r="E7" s="77">
        <v>46.193339454740659</v>
      </c>
      <c r="F7" s="77">
        <v>42.313441788379606</v>
      </c>
    </row>
    <row r="8" spans="1:7" x14ac:dyDescent="0.25">
      <c r="B8" s="62" t="s">
        <v>70</v>
      </c>
      <c r="C8" s="51" t="s">
        <v>26</v>
      </c>
      <c r="D8" s="76">
        <v>0.76</v>
      </c>
      <c r="E8" s="77">
        <v>0.70624196777383219</v>
      </c>
      <c r="F8" s="77">
        <v>0.6994238440682049</v>
      </c>
    </row>
    <row r="9" spans="1:7" x14ac:dyDescent="0.25">
      <c r="B9" s="62" t="s">
        <v>71</v>
      </c>
      <c r="C9" s="51" t="s">
        <v>26</v>
      </c>
      <c r="D9" s="76">
        <v>44.72</v>
      </c>
      <c r="E9" s="77">
        <v>33.594835796616096</v>
      </c>
      <c r="F9" s="77">
        <v>35.846803731031748</v>
      </c>
    </row>
    <row r="10" spans="1:7" x14ac:dyDescent="0.25">
      <c r="B10" s="62" t="s">
        <v>72</v>
      </c>
      <c r="C10" s="51" t="s">
        <v>26</v>
      </c>
      <c r="D10" s="76">
        <v>4.34</v>
      </c>
      <c r="E10" s="77">
        <v>5.6831059604976382</v>
      </c>
      <c r="F10" s="77">
        <v>5.570838726451953</v>
      </c>
    </row>
    <row r="11" spans="1:7" x14ac:dyDescent="0.25">
      <c r="B11" s="62" t="s">
        <v>73</v>
      </c>
      <c r="C11" s="51" t="s">
        <v>26</v>
      </c>
      <c r="D11" s="76">
        <v>3.25</v>
      </c>
      <c r="E11" s="77">
        <v>3.3741807586934653</v>
      </c>
      <c r="F11" s="77">
        <v>3.22</v>
      </c>
    </row>
    <row r="12" spans="1:7" x14ac:dyDescent="0.25">
      <c r="B12" s="62" t="s">
        <v>74</v>
      </c>
      <c r="C12" s="51" t="s">
        <v>26</v>
      </c>
      <c r="D12" s="76">
        <v>0.33</v>
      </c>
      <c r="E12" s="77">
        <v>0.33</v>
      </c>
      <c r="F12" s="77">
        <v>0.29721652484981742</v>
      </c>
    </row>
    <row r="13" spans="1:7" ht="29.25" x14ac:dyDescent="0.25">
      <c r="B13" s="61" t="s">
        <v>75</v>
      </c>
      <c r="C13" s="51" t="s">
        <v>56</v>
      </c>
      <c r="D13" s="68">
        <v>8846</v>
      </c>
      <c r="E13" s="70">
        <v>8696.5793184123013</v>
      </c>
      <c r="F13" s="70">
        <v>9244.3009960445779</v>
      </c>
    </row>
    <row r="14" spans="1:7" x14ac:dyDescent="0.25">
      <c r="B14" s="61" t="s">
        <v>76</v>
      </c>
      <c r="C14" s="51" t="s">
        <v>26</v>
      </c>
      <c r="D14" s="52">
        <v>44.5</v>
      </c>
      <c r="E14" s="53">
        <v>45.123276368778001</v>
      </c>
      <c r="F14" s="53">
        <v>44.953212387291366</v>
      </c>
    </row>
    <row r="15" spans="1:7" x14ac:dyDescent="0.25">
      <c r="B15" s="126" t="s">
        <v>77</v>
      </c>
      <c r="C15" s="126"/>
      <c r="D15" s="126"/>
      <c r="E15" s="126"/>
      <c r="F15" s="126"/>
    </row>
    <row r="17" spans="2:6" ht="29.25" x14ac:dyDescent="0.25">
      <c r="B17" s="100" t="s">
        <v>142</v>
      </c>
      <c r="C17" s="101" t="s">
        <v>67</v>
      </c>
      <c r="D17" s="102">
        <f>D18+D19</f>
        <v>197165.79434332502</v>
      </c>
      <c r="E17" s="103">
        <f t="shared" ref="E17:F17" si="0">E18+E19</f>
        <v>172391.38308016679</v>
      </c>
      <c r="F17" s="103">
        <f t="shared" si="0"/>
        <v>209059.8430747973</v>
      </c>
    </row>
    <row r="18" spans="2:6" x14ac:dyDescent="0.25">
      <c r="B18" s="62" t="s">
        <v>143</v>
      </c>
      <c r="C18" s="51" t="s">
        <v>67</v>
      </c>
      <c r="D18" s="99">
        <f>13811416.189/1000</f>
        <v>13811.416189</v>
      </c>
      <c r="E18" s="70">
        <f>16172495.4548598/1000</f>
        <v>16172.4954548598</v>
      </c>
      <c r="F18" s="70">
        <f>19083668.2796803/1000</f>
        <v>19083.6682796803</v>
      </c>
    </row>
    <row r="19" spans="2:6" x14ac:dyDescent="0.25">
      <c r="B19" s="62" t="s">
        <v>144</v>
      </c>
      <c r="C19" s="51" t="s">
        <v>67</v>
      </c>
      <c r="D19" s="99">
        <f>183354378.154325/1000</f>
        <v>183354.37815432501</v>
      </c>
      <c r="E19" s="70">
        <f>156218887.625307/1000</f>
        <v>156218.88762530699</v>
      </c>
      <c r="F19" s="70">
        <f>189976174.795117/1000</f>
        <v>189976.174795117</v>
      </c>
    </row>
  </sheetData>
  <mergeCells count="1">
    <mergeCell ref="B15:F1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960F7-A84C-4EDB-A5BE-919F8F9F5FA0}">
  <sheetPr codeName="Sheet6">
    <tabColor theme="0"/>
  </sheetPr>
  <dimension ref="A1:F12"/>
  <sheetViews>
    <sheetView showGridLines="0" workbookViewId="0">
      <selection activeCell="G1" sqref="G1:G1048576"/>
    </sheetView>
  </sheetViews>
  <sheetFormatPr baseColWidth="10" defaultColWidth="9.140625" defaultRowHeight="15" x14ac:dyDescent="0.25"/>
  <cols>
    <col min="2" max="2" width="49.85546875" customWidth="1"/>
    <col min="3" max="3" width="7.5703125" customWidth="1"/>
    <col min="4" max="4" width="10.140625" customWidth="1"/>
    <col min="5" max="5" width="9.28515625" customWidth="1"/>
  </cols>
  <sheetData>
    <row r="1" spans="1:6" x14ac:dyDescent="0.25">
      <c r="A1" s="2" t="s">
        <v>78</v>
      </c>
    </row>
    <row r="3" spans="1:6" ht="18.75" x14ac:dyDescent="0.3">
      <c r="B3" s="34" t="s">
        <v>79</v>
      </c>
    </row>
    <row r="4" spans="1:6" x14ac:dyDescent="0.25">
      <c r="B4" s="25" t="s">
        <v>23</v>
      </c>
      <c r="C4" s="26" t="s">
        <v>24</v>
      </c>
      <c r="D4" s="33">
        <v>2021</v>
      </c>
      <c r="E4" s="27">
        <v>2020</v>
      </c>
      <c r="F4" s="27">
        <v>2019</v>
      </c>
    </row>
    <row r="5" spans="1:6" x14ac:dyDescent="0.25">
      <c r="B5" s="28" t="s">
        <v>80</v>
      </c>
      <c r="C5" s="41"/>
      <c r="D5" s="36" t="s">
        <v>81</v>
      </c>
      <c r="E5" s="35" t="s">
        <v>81</v>
      </c>
      <c r="F5" s="35" t="s">
        <v>81</v>
      </c>
    </row>
    <row r="6" spans="1:6" x14ac:dyDescent="0.25">
      <c r="B6" s="62" t="s">
        <v>82</v>
      </c>
      <c r="C6" s="51" t="s">
        <v>83</v>
      </c>
      <c r="D6" s="88">
        <v>36.119999999999997</v>
      </c>
      <c r="E6" s="87">
        <v>47.35</v>
      </c>
      <c r="F6" s="87">
        <v>35.090000000000003</v>
      </c>
    </row>
    <row r="7" spans="1:6" x14ac:dyDescent="0.25">
      <c r="B7" s="62" t="s">
        <v>84</v>
      </c>
      <c r="C7" s="51" t="s">
        <v>85</v>
      </c>
      <c r="D7" s="76">
        <v>0.03</v>
      </c>
      <c r="E7" s="77">
        <v>3.5832727299999999E-2</v>
      </c>
      <c r="F7" s="77">
        <v>2.0930000000000001E-2</v>
      </c>
    </row>
    <row r="8" spans="1:6" x14ac:dyDescent="0.25">
      <c r="B8" s="62" t="s">
        <v>86</v>
      </c>
      <c r="C8" s="51" t="s">
        <v>85</v>
      </c>
      <c r="D8" s="76">
        <v>0.27</v>
      </c>
      <c r="E8" s="77">
        <v>0.24759090910000001</v>
      </c>
      <c r="F8" s="77">
        <v>0.2621</v>
      </c>
    </row>
    <row r="9" spans="1:6" ht="16.5" customHeight="1" x14ac:dyDescent="0.25">
      <c r="B9" s="62" t="s">
        <v>87</v>
      </c>
      <c r="C9" s="51" t="s">
        <v>88</v>
      </c>
      <c r="D9" s="68">
        <v>186</v>
      </c>
      <c r="E9" s="70">
        <v>224.54</v>
      </c>
      <c r="F9" s="70">
        <v>149.36000000000001</v>
      </c>
    </row>
    <row r="10" spans="1:6" x14ac:dyDescent="0.25">
      <c r="B10" s="28" t="s">
        <v>89</v>
      </c>
      <c r="C10" s="41"/>
      <c r="D10" s="36"/>
      <c r="E10" s="35"/>
      <c r="F10" s="35"/>
    </row>
    <row r="11" spans="1:6" x14ac:dyDescent="0.25">
      <c r="B11" s="62" t="s">
        <v>90</v>
      </c>
      <c r="C11" s="51" t="s">
        <v>85</v>
      </c>
      <c r="D11" s="76">
        <v>11.46</v>
      </c>
      <c r="E11" s="77">
        <v>16.5</v>
      </c>
      <c r="F11" s="77">
        <v>17.204999999999998</v>
      </c>
    </row>
    <row r="12" spans="1:6" x14ac:dyDescent="0.25">
      <c r="B12" s="62" t="s">
        <v>91</v>
      </c>
      <c r="C12" s="51" t="s">
        <v>85</v>
      </c>
      <c r="D12" s="76">
        <v>83.49</v>
      </c>
      <c r="E12" s="77">
        <v>86.5</v>
      </c>
      <c r="F12" s="77">
        <v>65.072999999999993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F013E-EEF2-40CB-9516-3DD06473760B}">
  <sheetPr codeName="Sheet7">
    <tabColor theme="0"/>
  </sheetPr>
  <dimension ref="A1:F26"/>
  <sheetViews>
    <sheetView showGridLines="0" topLeftCell="A13" workbookViewId="0">
      <selection activeCell="H25" sqref="H25"/>
    </sheetView>
  </sheetViews>
  <sheetFormatPr baseColWidth="10" defaultColWidth="9.140625" defaultRowHeight="15" x14ac:dyDescent="0.25"/>
  <cols>
    <col min="2" max="2" width="49" customWidth="1"/>
    <col min="3" max="3" width="9.85546875" style="15" customWidth="1"/>
    <col min="4" max="4" width="11.85546875" style="15" bestFit="1" customWidth="1"/>
    <col min="5" max="5" width="12" bestFit="1" customWidth="1"/>
    <col min="6" max="6" width="9.7109375" bestFit="1" customWidth="1"/>
  </cols>
  <sheetData>
    <row r="1" spans="1:6" x14ac:dyDescent="0.25">
      <c r="A1" s="2" t="s">
        <v>92</v>
      </c>
    </row>
    <row r="3" spans="1:6" ht="18.75" x14ac:dyDescent="0.3">
      <c r="B3" s="34" t="s">
        <v>93</v>
      </c>
    </row>
    <row r="4" spans="1:6" x14ac:dyDescent="0.25">
      <c r="B4" s="25" t="s">
        <v>23</v>
      </c>
      <c r="C4" s="26" t="s">
        <v>24</v>
      </c>
      <c r="D4" s="33">
        <v>2021</v>
      </c>
      <c r="E4" s="27">
        <v>2020</v>
      </c>
      <c r="F4" s="27">
        <v>2019</v>
      </c>
    </row>
    <row r="5" spans="1:6" x14ac:dyDescent="0.25">
      <c r="B5" s="28" t="s">
        <v>94</v>
      </c>
      <c r="C5" s="41"/>
      <c r="D5" s="36"/>
      <c r="E5" s="35"/>
      <c r="F5" s="35"/>
    </row>
    <row r="6" spans="1:6" x14ac:dyDescent="0.25">
      <c r="B6" s="62" t="s">
        <v>95</v>
      </c>
      <c r="C6" s="51" t="s">
        <v>96</v>
      </c>
      <c r="D6" s="68">
        <v>2406</v>
      </c>
      <c r="E6" s="70">
        <v>2087.6766329782999</v>
      </c>
      <c r="F6" s="70">
        <v>2813.7538060966695</v>
      </c>
    </row>
    <row r="7" spans="1:6" x14ac:dyDescent="0.25">
      <c r="B7" s="62" t="s">
        <v>97</v>
      </c>
      <c r="C7" s="51" t="s">
        <v>96</v>
      </c>
      <c r="D7" s="68">
        <v>2340</v>
      </c>
      <c r="E7" s="70">
        <v>2039</v>
      </c>
      <c r="F7" s="70">
        <v>2746</v>
      </c>
    </row>
    <row r="8" spans="1:6" x14ac:dyDescent="0.25">
      <c r="B8" s="28" t="s">
        <v>98</v>
      </c>
      <c r="C8" s="41"/>
      <c r="D8" s="36"/>
      <c r="E8" s="35"/>
      <c r="F8" s="35"/>
    </row>
    <row r="9" spans="1:6" x14ac:dyDescent="0.25">
      <c r="B9" s="62" t="s">
        <v>95</v>
      </c>
      <c r="C9" s="51" t="s">
        <v>96</v>
      </c>
      <c r="D9" s="68">
        <v>5249</v>
      </c>
      <c r="E9" s="70">
        <v>5194.7861451599993</v>
      </c>
      <c r="F9" s="70">
        <v>6002.6634276975492</v>
      </c>
    </row>
    <row r="10" spans="1:6" x14ac:dyDescent="0.25">
      <c r="B10" s="62" t="s">
        <v>97</v>
      </c>
      <c r="C10" s="51" t="s">
        <v>96</v>
      </c>
      <c r="D10" s="68">
        <v>5218</v>
      </c>
      <c r="E10" s="70">
        <v>5167</v>
      </c>
      <c r="F10" s="70">
        <v>5976</v>
      </c>
    </row>
    <row r="11" spans="1:6" x14ac:dyDescent="0.25">
      <c r="B11" s="28" t="s">
        <v>99</v>
      </c>
      <c r="C11" s="106" t="s">
        <v>96</v>
      </c>
      <c r="D11" s="107">
        <v>96</v>
      </c>
      <c r="E11" s="108">
        <v>77</v>
      </c>
      <c r="F11" s="108">
        <v>94</v>
      </c>
    </row>
    <row r="12" spans="1:6" x14ac:dyDescent="0.25">
      <c r="B12" s="109" t="s">
        <v>149</v>
      </c>
      <c r="C12" s="104" t="s">
        <v>96</v>
      </c>
      <c r="D12" s="64">
        <f>(D6-D7)</f>
        <v>66</v>
      </c>
      <c r="E12" s="105">
        <f>(E6-E7)</f>
        <v>48.676632978299949</v>
      </c>
      <c r="F12" s="105">
        <f>(F6-F7)</f>
        <v>67.75380609666945</v>
      </c>
    </row>
    <row r="13" spans="1:6" x14ac:dyDescent="0.25">
      <c r="B13" s="109" t="s">
        <v>150</v>
      </c>
      <c r="C13" s="63" t="s">
        <v>96</v>
      </c>
      <c r="D13" s="64">
        <f>D9-D10</f>
        <v>31</v>
      </c>
      <c r="E13" s="65">
        <f t="shared" ref="E13:F13" si="0">E9-E10</f>
        <v>27.786145159999251</v>
      </c>
      <c r="F13" s="65">
        <f t="shared" si="0"/>
        <v>26.663427697549196</v>
      </c>
    </row>
    <row r="17" spans="2:6" ht="18.75" x14ac:dyDescent="0.3">
      <c r="B17" s="34" t="s">
        <v>158</v>
      </c>
    </row>
    <row r="18" spans="2:6" x14ac:dyDescent="0.25">
      <c r="B18" s="25" t="s">
        <v>23</v>
      </c>
      <c r="C18" s="26" t="s">
        <v>24</v>
      </c>
      <c r="D18" s="33">
        <v>2021</v>
      </c>
      <c r="E18" s="27">
        <v>2020</v>
      </c>
      <c r="F18" s="27">
        <v>2019</v>
      </c>
    </row>
    <row r="19" spans="2:6" x14ac:dyDescent="0.25">
      <c r="B19" s="28" t="s">
        <v>94</v>
      </c>
      <c r="C19" s="41"/>
      <c r="D19" s="36"/>
      <c r="E19" s="35"/>
      <c r="F19" s="35"/>
    </row>
    <row r="20" spans="2:6" x14ac:dyDescent="0.25">
      <c r="B20" s="62" t="s">
        <v>95</v>
      </c>
      <c r="C20" s="51" t="s">
        <v>96</v>
      </c>
      <c r="D20" s="114">
        <f>SUM(D21:D23)</f>
        <v>2374.0116816062068</v>
      </c>
      <c r="E20" s="115">
        <f t="shared" ref="E20:F20" si="1">SUM(E21:E23)</f>
        <v>2021.326822050077</v>
      </c>
      <c r="F20" s="115">
        <f t="shared" si="1"/>
        <v>2717.1826610865901</v>
      </c>
    </row>
    <row r="21" spans="2:6" ht="26.25" x14ac:dyDescent="0.25">
      <c r="B21" s="111" t="s">
        <v>145</v>
      </c>
      <c r="C21" s="101" t="s">
        <v>96</v>
      </c>
      <c r="D21" s="116">
        <v>0.77646966581770682</v>
      </c>
      <c r="E21" s="117">
        <v>1.3459701281766376</v>
      </c>
      <c r="F21" s="117">
        <v>1.9626445836618032</v>
      </c>
    </row>
    <row r="22" spans="2:6" x14ac:dyDescent="0.25">
      <c r="B22" s="111" t="s">
        <v>146</v>
      </c>
      <c r="C22" s="101" t="s">
        <v>96</v>
      </c>
      <c r="D22" s="118">
        <v>2370.3892146282642</v>
      </c>
      <c r="E22" s="119">
        <v>2016.4957093248372</v>
      </c>
      <c r="F22" s="119">
        <v>2710.3890503776283</v>
      </c>
    </row>
    <row r="23" spans="2:6" x14ac:dyDescent="0.25">
      <c r="B23" s="111" t="s">
        <v>147</v>
      </c>
      <c r="C23" s="101" t="s">
        <v>96</v>
      </c>
      <c r="D23" s="116">
        <v>2.8459973121250002</v>
      </c>
      <c r="E23" s="117">
        <v>3.485142597063176</v>
      </c>
      <c r="F23" s="117">
        <v>4.8309661252999989</v>
      </c>
    </row>
    <row r="24" spans="2:6" x14ac:dyDescent="0.25">
      <c r="B24" s="112" t="s">
        <v>97</v>
      </c>
      <c r="C24" s="101" t="s">
        <v>96</v>
      </c>
      <c r="D24" s="120">
        <f>D25</f>
        <v>2308.4786207546249</v>
      </c>
      <c r="E24" s="121">
        <f t="shared" ref="E24:F24" si="2">E25</f>
        <v>1972.2881715546916</v>
      </c>
      <c r="F24" s="121">
        <f t="shared" si="2"/>
        <v>2649.7457154607459</v>
      </c>
    </row>
    <row r="25" spans="2:6" ht="26.25" x14ac:dyDescent="0.25">
      <c r="B25" s="111" t="s">
        <v>148</v>
      </c>
      <c r="C25" s="101" t="s">
        <v>96</v>
      </c>
      <c r="D25" s="122">
        <v>2308.4786207546249</v>
      </c>
      <c r="E25" s="123">
        <v>1972.2881715546916</v>
      </c>
      <c r="F25" s="123">
        <v>2649.7457154607459</v>
      </c>
    </row>
    <row r="26" spans="2:6" x14ac:dyDescent="0.25">
      <c r="B26" s="110" t="s">
        <v>99</v>
      </c>
      <c r="C26" s="113" t="s">
        <v>96</v>
      </c>
      <c r="D26" s="116">
        <f>D20-D24</f>
        <v>65.533060851581922</v>
      </c>
      <c r="E26" s="117">
        <f t="shared" ref="E26:F26" si="3">E20-E24</f>
        <v>49.038650495385355</v>
      </c>
      <c r="F26" s="117">
        <f t="shared" si="3"/>
        <v>67.436945625844146</v>
      </c>
    </row>
  </sheetData>
  <phoneticPr fontId="3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AAC21-F634-46AF-830A-642E0B27D40F}">
  <sheetPr codeName="Sheet8">
    <tabColor theme="0"/>
  </sheetPr>
  <dimension ref="A1:G24"/>
  <sheetViews>
    <sheetView showGridLines="0" topLeftCell="A13" workbookViewId="0">
      <selection activeCell="H11" sqref="H11"/>
    </sheetView>
  </sheetViews>
  <sheetFormatPr baseColWidth="10" defaultColWidth="9.140625" defaultRowHeight="15" x14ac:dyDescent="0.25"/>
  <cols>
    <col min="2" max="2" width="74" style="124" customWidth="1"/>
    <col min="3" max="3" width="8.7109375" style="15"/>
    <col min="4" max="4" width="15.28515625" style="15" customWidth="1"/>
    <col min="5" max="5" width="15.140625" bestFit="1" customWidth="1"/>
    <col min="6" max="6" width="14.7109375" bestFit="1" customWidth="1"/>
  </cols>
  <sheetData>
    <row r="1" spans="1:7" x14ac:dyDescent="0.25">
      <c r="A1" s="2" t="s">
        <v>126</v>
      </c>
    </row>
    <row r="3" spans="1:7" ht="18.75" x14ac:dyDescent="0.3">
      <c r="B3" s="125" t="s">
        <v>100</v>
      </c>
    </row>
    <row r="4" spans="1:7" ht="15" customHeight="1" x14ac:dyDescent="0.25">
      <c r="B4" s="25" t="s">
        <v>23</v>
      </c>
      <c r="C4" s="26" t="s">
        <v>24</v>
      </c>
      <c r="D4" s="33">
        <v>2021</v>
      </c>
      <c r="E4" s="27">
        <v>2020</v>
      </c>
      <c r="F4" s="27">
        <v>2019</v>
      </c>
      <c r="G4" s="1"/>
    </row>
    <row r="5" spans="1:7" s="42" customFormat="1" ht="29.25" x14ac:dyDescent="0.25">
      <c r="B5" s="61" t="s">
        <v>141</v>
      </c>
      <c r="C5" s="63" t="s">
        <v>101</v>
      </c>
      <c r="D5" s="78">
        <v>2881300</v>
      </c>
      <c r="E5" s="79">
        <v>2857579</v>
      </c>
      <c r="F5" s="79">
        <v>3440457</v>
      </c>
      <c r="G5" s="7"/>
    </row>
    <row r="6" spans="1:7" s="42" customFormat="1" ht="29.25" x14ac:dyDescent="0.25">
      <c r="B6" s="61" t="s">
        <v>102</v>
      </c>
      <c r="C6" s="63" t="s">
        <v>101</v>
      </c>
      <c r="D6" s="78">
        <v>1674129</v>
      </c>
      <c r="E6" s="79">
        <v>1583111.4342030466</v>
      </c>
      <c r="F6" s="79">
        <v>1719517.4388344339</v>
      </c>
      <c r="G6" s="7"/>
    </row>
    <row r="7" spans="1:7" s="42" customFormat="1" x14ac:dyDescent="0.25">
      <c r="B7" s="61" t="s">
        <v>103</v>
      </c>
      <c r="C7" s="63" t="s">
        <v>101</v>
      </c>
      <c r="D7" s="78">
        <v>703776</v>
      </c>
      <c r="E7" s="79">
        <v>804701</v>
      </c>
      <c r="F7" s="79">
        <v>1047170.4716852637</v>
      </c>
      <c r="G7" s="7"/>
    </row>
    <row r="8" spans="1:7" s="42" customFormat="1" x14ac:dyDescent="0.25">
      <c r="B8" s="61" t="s">
        <v>104</v>
      </c>
      <c r="C8" s="63" t="s">
        <v>101</v>
      </c>
      <c r="D8" s="78">
        <v>69841</v>
      </c>
      <c r="E8" s="79">
        <v>66332.17</v>
      </c>
      <c r="F8" s="79">
        <v>120365.363</v>
      </c>
      <c r="G8" s="7"/>
    </row>
    <row r="9" spans="1:7" s="42" customFormat="1" x14ac:dyDescent="0.25">
      <c r="B9" s="61" t="s">
        <v>105</v>
      </c>
      <c r="C9" s="63" t="s">
        <v>101</v>
      </c>
      <c r="D9" s="78">
        <v>21269</v>
      </c>
      <c r="E9" s="79">
        <v>25221</v>
      </c>
      <c r="F9" s="79">
        <v>21360</v>
      </c>
      <c r="G9" s="7"/>
    </row>
    <row r="10" spans="1:7" s="42" customFormat="1" x14ac:dyDescent="0.25">
      <c r="B10" s="61" t="s">
        <v>106</v>
      </c>
      <c r="C10" s="63" t="s">
        <v>101</v>
      </c>
      <c r="D10" s="78">
        <v>11508</v>
      </c>
      <c r="E10" s="79">
        <v>12970.15</v>
      </c>
      <c r="F10" s="79">
        <v>5304.76</v>
      </c>
      <c r="G10" s="7"/>
    </row>
    <row r="11" spans="1:7" s="42" customFormat="1" ht="29.25" x14ac:dyDescent="0.25">
      <c r="B11" s="61" t="s">
        <v>107</v>
      </c>
      <c r="C11" s="63" t="s">
        <v>101</v>
      </c>
      <c r="D11" s="78">
        <v>2425380</v>
      </c>
      <c r="E11" s="79">
        <v>2464614</v>
      </c>
      <c r="F11" s="79">
        <v>2352567</v>
      </c>
      <c r="G11" s="7"/>
    </row>
    <row r="12" spans="1:7" s="42" customFormat="1" ht="29.25" x14ac:dyDescent="0.25">
      <c r="B12" s="61" t="s">
        <v>108</v>
      </c>
      <c r="C12" s="63" t="s">
        <v>101</v>
      </c>
      <c r="D12" s="78">
        <v>33787</v>
      </c>
      <c r="E12" s="79">
        <v>38139.3831163</v>
      </c>
      <c r="F12" s="79">
        <v>52524.451026691597</v>
      </c>
      <c r="G12" s="7"/>
    </row>
    <row r="13" spans="1:7" s="42" customFormat="1" ht="30" customHeight="1" x14ac:dyDescent="0.25">
      <c r="B13" s="61" t="s">
        <v>109</v>
      </c>
      <c r="C13" s="63" t="s">
        <v>101</v>
      </c>
      <c r="D13" s="78">
        <v>5180</v>
      </c>
      <c r="E13" s="79">
        <v>11511.1109743</v>
      </c>
      <c r="F13" s="79">
        <v>16290.779201290101</v>
      </c>
      <c r="G13" s="7"/>
    </row>
    <row r="14" spans="1:7" x14ac:dyDescent="0.25">
      <c r="B14" s="126" t="s">
        <v>132</v>
      </c>
      <c r="C14" s="126"/>
      <c r="D14" s="126"/>
      <c r="E14" s="126"/>
      <c r="F14" s="126"/>
    </row>
    <row r="17" spans="2:6" ht="18.75" x14ac:dyDescent="0.3">
      <c r="B17" s="125" t="s">
        <v>151</v>
      </c>
    </row>
    <row r="18" spans="2:6" x14ac:dyDescent="0.25">
      <c r="B18" s="25" t="s">
        <v>23</v>
      </c>
      <c r="C18" s="26" t="s">
        <v>24</v>
      </c>
      <c r="D18" s="33">
        <v>2021</v>
      </c>
      <c r="E18" s="27">
        <v>2020</v>
      </c>
      <c r="F18" s="27">
        <v>2019</v>
      </c>
    </row>
    <row r="19" spans="2:6" x14ac:dyDescent="0.25">
      <c r="B19" s="61" t="s">
        <v>152</v>
      </c>
      <c r="C19" s="63" t="s">
        <v>101</v>
      </c>
      <c r="D19" s="78">
        <v>129408.995958</v>
      </c>
      <c r="E19" s="79">
        <v>126580.08066846999</v>
      </c>
      <c r="F19" s="79">
        <v>452777.65119265701</v>
      </c>
    </row>
    <row r="20" spans="2:6" x14ac:dyDescent="0.25">
      <c r="B20" s="61" t="s">
        <v>153</v>
      </c>
      <c r="C20" s="63" t="s">
        <v>101</v>
      </c>
      <c r="D20" s="78">
        <v>41270.629827000012</v>
      </c>
      <c r="E20" s="79">
        <v>45592.04455127351</v>
      </c>
      <c r="F20" s="79">
        <v>49801.073337320217</v>
      </c>
    </row>
    <row r="21" spans="2:6" x14ac:dyDescent="0.25">
      <c r="B21" s="61" t="s">
        <v>154</v>
      </c>
      <c r="C21" s="63" t="s">
        <v>101</v>
      </c>
      <c r="D21" s="78">
        <v>2126501.0691809999</v>
      </c>
      <c r="E21" s="79">
        <v>2183320.8264495502</v>
      </c>
      <c r="F21" s="79">
        <v>2253761.4234984098</v>
      </c>
    </row>
    <row r="22" spans="2:6" x14ac:dyDescent="0.25">
      <c r="B22" s="61" t="s">
        <v>155</v>
      </c>
      <c r="C22" s="63" t="s">
        <v>101</v>
      </c>
      <c r="D22" s="78">
        <v>2447745.9291810002</v>
      </c>
      <c r="E22" s="79">
        <v>2454144.6270882702</v>
      </c>
      <c r="F22" s="79">
        <v>2887053.2735196999</v>
      </c>
    </row>
    <row r="23" spans="2:6" x14ac:dyDescent="0.25">
      <c r="B23" s="61" t="s">
        <v>156</v>
      </c>
      <c r="C23" s="63" t="s">
        <v>101</v>
      </c>
      <c r="D23" s="78">
        <v>5695.8287879999998</v>
      </c>
      <c r="E23" s="79">
        <v>3255.5479743000001</v>
      </c>
      <c r="F23" s="79">
        <v>6512.2502012901004</v>
      </c>
    </row>
    <row r="24" spans="2:6" x14ac:dyDescent="0.25">
      <c r="B24" s="61" t="s">
        <v>157</v>
      </c>
      <c r="C24" s="63" t="s">
        <v>101</v>
      </c>
      <c r="D24" s="78">
        <v>21131.423874399996</v>
      </c>
      <c r="E24" s="79">
        <v>20681.743116299996</v>
      </c>
      <c r="F24" s="79">
        <v>26277.016826691597</v>
      </c>
    </row>
  </sheetData>
  <mergeCells count="1">
    <mergeCell ref="B14:F1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F8767-52D0-4432-B40A-BED3C694193F}">
  <sheetPr>
    <tabColor theme="0"/>
  </sheetPr>
  <dimension ref="A1:F14"/>
  <sheetViews>
    <sheetView showGridLines="0" workbookViewId="0">
      <selection activeCell="H15" sqref="H15"/>
    </sheetView>
  </sheetViews>
  <sheetFormatPr baseColWidth="10" defaultColWidth="9.140625" defaultRowHeight="15" x14ac:dyDescent="0.25"/>
  <cols>
    <col min="2" max="2" width="25.42578125" customWidth="1"/>
    <col min="3" max="3" width="9.28515625" customWidth="1"/>
    <col min="4" max="4" width="14.42578125" customWidth="1"/>
    <col min="5" max="5" width="12.42578125" customWidth="1"/>
    <col min="6" max="6" width="11.5703125" customWidth="1"/>
  </cols>
  <sheetData>
    <row r="1" spans="1:6" x14ac:dyDescent="0.25">
      <c r="A1" s="8" t="s">
        <v>110</v>
      </c>
    </row>
    <row r="3" spans="1:6" ht="18.75" x14ac:dyDescent="0.3">
      <c r="B3" s="43" t="s">
        <v>111</v>
      </c>
      <c r="C3" s="15"/>
      <c r="D3" s="15"/>
    </row>
    <row r="4" spans="1:6" x14ac:dyDescent="0.25">
      <c r="B4" s="44" t="s">
        <v>23</v>
      </c>
      <c r="C4" s="26" t="s">
        <v>24</v>
      </c>
      <c r="D4" s="33">
        <v>2021</v>
      </c>
      <c r="E4" s="27">
        <v>2020</v>
      </c>
      <c r="F4" s="27">
        <v>2019</v>
      </c>
    </row>
    <row r="5" spans="1:6" x14ac:dyDescent="0.25">
      <c r="B5" s="16" t="s">
        <v>112</v>
      </c>
      <c r="C5" s="66" t="s">
        <v>101</v>
      </c>
      <c r="D5" s="50">
        <v>49819</v>
      </c>
      <c r="E5" s="46">
        <v>49022</v>
      </c>
      <c r="F5" s="46">
        <v>52799.147418965898</v>
      </c>
    </row>
    <row r="6" spans="1:6" x14ac:dyDescent="0.25">
      <c r="B6" s="89" t="s">
        <v>129</v>
      </c>
      <c r="C6" s="66" t="s">
        <v>101</v>
      </c>
      <c r="D6" s="96">
        <v>49574</v>
      </c>
      <c r="E6" s="92">
        <v>48752</v>
      </c>
      <c r="F6" s="92">
        <v>52469</v>
      </c>
    </row>
    <row r="7" spans="1:6" ht="17.25" x14ac:dyDescent="0.25">
      <c r="B7" s="16" t="s">
        <v>113</v>
      </c>
      <c r="C7" s="66" t="s">
        <v>101</v>
      </c>
      <c r="D7" s="50">
        <v>106028</v>
      </c>
      <c r="E7" s="46">
        <v>119584.043840428</v>
      </c>
      <c r="F7" s="46">
        <v>124275.917918418</v>
      </c>
    </row>
    <row r="8" spans="1:6" x14ac:dyDescent="0.25">
      <c r="B8" s="89" t="s">
        <v>129</v>
      </c>
      <c r="C8" s="66" t="s">
        <v>101</v>
      </c>
      <c r="D8" s="96">
        <v>106007</v>
      </c>
      <c r="E8" s="92">
        <v>119568</v>
      </c>
      <c r="F8" s="92">
        <v>124218</v>
      </c>
    </row>
    <row r="9" spans="1:6" x14ac:dyDescent="0.25">
      <c r="B9" s="16" t="s">
        <v>114</v>
      </c>
      <c r="C9" s="66" t="s">
        <v>101</v>
      </c>
      <c r="D9" s="50">
        <v>5820</v>
      </c>
      <c r="E9" s="46">
        <v>6312</v>
      </c>
      <c r="F9" s="46">
        <v>4662.4322860811999</v>
      </c>
    </row>
    <row r="10" spans="1:6" x14ac:dyDescent="0.25">
      <c r="B10" s="90" t="s">
        <v>129</v>
      </c>
      <c r="C10" s="66" t="s">
        <v>101</v>
      </c>
      <c r="D10" s="96">
        <v>5815</v>
      </c>
      <c r="E10" s="92">
        <v>6305</v>
      </c>
      <c r="F10" s="92">
        <v>4654</v>
      </c>
    </row>
    <row r="11" spans="1:6" x14ac:dyDescent="0.25">
      <c r="B11" s="91" t="s">
        <v>130</v>
      </c>
      <c r="C11" s="66" t="s">
        <v>131</v>
      </c>
      <c r="D11" s="95">
        <v>198.02</v>
      </c>
      <c r="E11" s="93">
        <v>304.73</v>
      </c>
      <c r="F11" s="93">
        <v>312.14</v>
      </c>
    </row>
    <row r="12" spans="1:6" x14ac:dyDescent="0.25">
      <c r="B12" s="90" t="s">
        <v>129</v>
      </c>
      <c r="C12" s="66" t="s">
        <v>131</v>
      </c>
      <c r="D12" s="97">
        <v>197.9</v>
      </c>
      <c r="E12" s="94">
        <v>304.63</v>
      </c>
      <c r="F12" s="94">
        <v>312.01</v>
      </c>
    </row>
    <row r="13" spans="1:6" x14ac:dyDescent="0.25">
      <c r="B13" s="91" t="s">
        <v>159</v>
      </c>
      <c r="C13" s="66" t="s">
        <v>101</v>
      </c>
      <c r="D13" s="95">
        <v>0.33300000000000002</v>
      </c>
      <c r="E13" s="93">
        <v>0.21199999999999999</v>
      </c>
      <c r="F13" s="93">
        <v>0.41799999999999998</v>
      </c>
    </row>
    <row r="14" spans="1:6" x14ac:dyDescent="0.25">
      <c r="B14" s="90" t="s">
        <v>160</v>
      </c>
      <c r="C14" s="66" t="s">
        <v>101</v>
      </c>
      <c r="D14" s="97">
        <v>0.33</v>
      </c>
      <c r="E14" s="94">
        <v>0.21</v>
      </c>
      <c r="F14" s="94">
        <v>0.42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902b3144-05cb-4777-86b3-e84c4a6b5b61" ContentTypeId="0x0101" PreviousValue="tru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8278708E0B7C4898BBBA60548BAB32" ma:contentTypeVersion="19" ma:contentTypeDescription="Crée un document." ma:contentTypeScope="" ma:versionID="f1fca0969d4bf4d7a0a52a6f0d6bc0e8">
  <xsd:schema xmlns:xsd="http://www.w3.org/2001/XMLSchema" xmlns:xs="http://www.w3.org/2001/XMLSchema" xmlns:p="http://schemas.microsoft.com/office/2006/metadata/properties" xmlns:ns2="87037488-ec5d-4aba-84c2-9b1d22638e8e" xmlns:ns3="dfaecaa3-c15e-4244-a3a1-8cefa451c3f2" xmlns:ns4="ce4eb57f-1797-4b58-879f-c73cef2a53a5" targetNamespace="http://schemas.microsoft.com/office/2006/metadata/properties" ma:root="true" ma:fieldsID="fbdc2d6feeeccd4b980416ef9fae31d3" ns2:_="" ns3:_="" ns4:_="">
    <xsd:import namespace="87037488-ec5d-4aba-84c2-9b1d22638e8e"/>
    <xsd:import namespace="dfaecaa3-c15e-4244-a3a1-8cefa451c3f2"/>
    <xsd:import namespace="ce4eb57f-1797-4b58-879f-c73cef2a53a5"/>
    <xsd:element name="properties">
      <xsd:complexType>
        <xsd:sequence>
          <xsd:element name="documentManagement">
            <xsd:complexType>
              <xsd:all>
                <xsd:element ref="ns2:b1b820adfd3e4a078472514c1a5cb5ff" minOccurs="0"/>
                <xsd:element ref="ns2:TaxCatchAll" minOccurs="0"/>
                <xsd:element ref="ns2:TaxCatchAllLabel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4:SharedWithUsers" minOccurs="0"/>
                <xsd:element ref="ns4:SharedWithDetails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37488-ec5d-4aba-84c2-9b1d22638e8e" elementFormDefault="qualified">
    <xsd:import namespace="http://schemas.microsoft.com/office/2006/documentManagement/types"/>
    <xsd:import namespace="http://schemas.microsoft.com/office/infopath/2007/PartnerControls"/>
    <xsd:element name="b1b820adfd3e4a078472514c1a5cb5ff" ma:index="8" nillable="true" ma:taxonomy="true" ma:internalName="b1b820adfd3e4a078472514c1a5cb5ff" ma:taxonomyFieldName="Security_x0020_Classification" ma:displayName="Security Classification" ma:default="" ma:fieldId="{b1b820ad-fd3e-4a07-8472-514c1a5cb5ff}" ma:sspId="3bf472f7-a010-4b5a-bb99-a26ed4c99680" ma:termSetId="0c0ba91f-ee81-4a79-83f6-c19eebf2f16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36bb878d-b247-4df5-a7a1-94ffba0b90f9}" ma:internalName="TaxCatchAll" ma:showField="CatchAllData" ma:web="ce4eb57f-1797-4b58-879f-c73cef2a53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36bb878d-b247-4df5-a7a1-94ffba0b90f9}" ma:internalName="TaxCatchAllLabel" ma:readOnly="true" ma:showField="CatchAllDataLabel" ma:web="ce4eb57f-1797-4b58-879f-c73cef2a53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aecaa3-c15e-4244-a3a1-8cefa451c3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4eb57f-1797-4b58-879f-c73cef2a53a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1b820adfd3e4a078472514c1a5cb5ff xmlns="87037488-ec5d-4aba-84c2-9b1d22638e8e">
      <Terms xmlns="http://schemas.microsoft.com/office/infopath/2007/PartnerControls"/>
    </b1b820adfd3e4a078472514c1a5cb5ff>
    <TaxCatchAll xmlns="87037488-ec5d-4aba-84c2-9b1d22638e8e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AA355B-E745-4D47-9617-07C010DAE0AA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A7E24FCA-D3D1-4EB3-9567-1E41AB6499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037488-ec5d-4aba-84c2-9b1d22638e8e"/>
    <ds:schemaRef ds:uri="dfaecaa3-c15e-4244-a3a1-8cefa451c3f2"/>
    <ds:schemaRef ds:uri="ce4eb57f-1797-4b58-879f-c73cef2a53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1D9398-04E4-4CAF-A93A-54BDF3B394C4}">
  <ds:schemaRefs>
    <ds:schemaRef ds:uri="http://schemas.microsoft.com/office/2006/documentManagement/types"/>
    <ds:schemaRef ds:uri="87037488-ec5d-4aba-84c2-9b1d22638e8e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ce4eb57f-1797-4b58-879f-c73cef2a53a5"/>
    <ds:schemaRef ds:uri="dfaecaa3-c15e-4244-a3a1-8cefa451c3f2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2030CE86-48FB-45CA-A672-169D67206E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Summary</vt:lpstr>
      <vt:lpstr>3.5.2 Env. mangement</vt:lpstr>
      <vt:lpstr>3.5.4.1 direct-indir.emissions</vt:lpstr>
      <vt:lpstr>3.5.4.2 renewable energy</vt:lpstr>
      <vt:lpstr>3.5.4.3 energy efficiency</vt:lpstr>
      <vt:lpstr>3.5.4.4 nuclear</vt:lpstr>
      <vt:lpstr>3.5.4.5 water</vt:lpstr>
      <vt:lpstr>3.5.4.6 waste</vt:lpstr>
      <vt:lpstr>3.5.4.7 atmosp.pollutants</vt:lpstr>
      <vt:lpstr>3.5.4.9 env. risks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Léanna CAZENAVE</dc:creator>
  <cp:keywords/>
  <dc:description/>
  <cp:lastModifiedBy>FRANCOIS Laurence (ENGIE SA)</cp:lastModifiedBy>
  <cp:revision/>
  <dcterms:created xsi:type="dcterms:W3CDTF">2021-06-16T08:12:22Z</dcterms:created>
  <dcterms:modified xsi:type="dcterms:W3CDTF">2022-07-01T14:03:13Z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135c4ba-2280-41f8-be7d-6f21d368baa3_Enabled">
    <vt:lpwstr>true</vt:lpwstr>
  </property>
  <property fmtid="{D5CDD505-2E9C-101B-9397-08002B2CF9AE}" pid="3" name="MSIP_Label_c135c4ba-2280-41f8-be7d-6f21d368baa3_SetDate">
    <vt:lpwstr>2021-06-16T08:12:22Z</vt:lpwstr>
  </property>
  <property fmtid="{D5CDD505-2E9C-101B-9397-08002B2CF9AE}" pid="4" name="MSIP_Label_c135c4ba-2280-41f8-be7d-6f21d368baa3_Method">
    <vt:lpwstr>Standard</vt:lpwstr>
  </property>
  <property fmtid="{D5CDD505-2E9C-101B-9397-08002B2CF9AE}" pid="5" name="MSIP_Label_c135c4ba-2280-41f8-be7d-6f21d368baa3_Name">
    <vt:lpwstr>c135c4ba-2280-41f8-be7d-6f21d368baa3</vt:lpwstr>
  </property>
  <property fmtid="{D5CDD505-2E9C-101B-9397-08002B2CF9AE}" pid="6" name="MSIP_Label_c135c4ba-2280-41f8-be7d-6f21d368baa3_SiteId">
    <vt:lpwstr>24139d14-c62c-4c47-8bdd-ce71ea1d50cf</vt:lpwstr>
  </property>
  <property fmtid="{D5CDD505-2E9C-101B-9397-08002B2CF9AE}" pid="7" name="MSIP_Label_c135c4ba-2280-41f8-be7d-6f21d368baa3_ActionId">
    <vt:lpwstr>292cac07-6125-4ba4-b43f-40d2afa619a1</vt:lpwstr>
  </property>
  <property fmtid="{D5CDD505-2E9C-101B-9397-08002B2CF9AE}" pid="8" name="MSIP_Label_c135c4ba-2280-41f8-be7d-6f21d368baa3_ContentBits">
    <vt:lpwstr>0</vt:lpwstr>
  </property>
  <property fmtid="{D5CDD505-2E9C-101B-9397-08002B2CF9AE}" pid="9" name="ContentTypeId">
    <vt:lpwstr>0x010100FF8278708E0B7C4898BBBA60548BAB32</vt:lpwstr>
  </property>
  <property fmtid="{D5CDD505-2E9C-101B-9397-08002B2CF9AE}" pid="10" name="Security Classification">
    <vt:lpwstr/>
  </property>
</Properties>
</file>