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hidePivotFieldList="1" defaultThemeVersion="166925"/>
  <mc:AlternateContent xmlns:mc="http://schemas.openxmlformats.org/markup-compatibility/2006">
    <mc:Choice Requires="x15">
      <x15ac:absPath xmlns:x15ac="http://schemas.microsoft.com/office/spreadsheetml/2010/11/ac" url="https://engie.sharepoint.com/sites/ArchiveComInterneGroupe/Documents partages/04_COMM/12_COMMUNICATION_FINANCIERE/01_Comfin/1. Results/Results 2021/FY 2021/Databook/"/>
    </mc:Choice>
  </mc:AlternateContent>
  <xr:revisionPtr revIDLastSave="590" documentId="8_{457575E9-2055-4547-A680-428E6A432599}" xr6:coauthVersionLast="47" xr6:coauthVersionMax="47" xr10:uidLastSave="{8569302F-781E-479C-B84F-AC3620B37898}"/>
  <bookViews>
    <workbookView xWindow="7260" yWindow="-16485" windowWidth="29040" windowHeight="15840" tabRatio="867" firstSheet="33" activeTab="49" xr2:uid="{F35E9326-AAA9-4A2E-927D-026465648B1F}"/>
  </bookViews>
  <sheets>
    <sheet name="SLIDE 4" sheetId="64" r:id="rId1"/>
    <sheet name="SLIDE 5" sheetId="65" r:id="rId2"/>
    <sheet name="SLIDE 6" sheetId="66" r:id="rId3"/>
    <sheet name="SLIDE 7" sheetId="99" r:id="rId4"/>
    <sheet name="SLIDE 8" sheetId="123" r:id="rId5"/>
    <sheet name="SLIDE 9" sheetId="100" r:id="rId6"/>
    <sheet name="SLIDE 10" sheetId="70" r:id="rId7"/>
    <sheet name="SLIDE 11" sheetId="17" r:id="rId8"/>
    <sheet name="SLIDE 12" sheetId="71" r:id="rId9"/>
    <sheet name="SLIDE 13" sheetId="104" r:id="rId10"/>
    <sheet name="SLIDE 14" sheetId="74" r:id="rId11"/>
    <sheet name="SLIDE 17" sheetId="20" r:id="rId12"/>
    <sheet name="SLIDE 18" sheetId="77" r:id="rId13"/>
    <sheet name="SLIDE 20" sheetId="78" r:id="rId14"/>
    <sheet name="SLIDE 21" sheetId="79" r:id="rId15"/>
    <sheet name="SLIDE 22" sheetId="116" r:id="rId16"/>
    <sheet name="SLIDE 23" sheetId="80" r:id="rId17"/>
    <sheet name="SLIDE 24" sheetId="81" r:id="rId18"/>
    <sheet name="SLIDE 25" sheetId="82" r:id="rId19"/>
    <sheet name="SLIDE 26" sheetId="83" r:id="rId20"/>
    <sheet name="SLIDE 27" sheetId="84" r:id="rId21"/>
    <sheet name="SLIDE 28" sheetId="85" r:id="rId22"/>
    <sheet name="SLIDE 29" sheetId="86" r:id="rId23"/>
    <sheet name="SLIDE 32" sheetId="87" r:id="rId24"/>
    <sheet name="SLIDE 33" sheetId="88" r:id="rId25"/>
    <sheet name="SLIDE 36" sheetId="69" r:id="rId26"/>
    <sheet name="SLIDE 37" sheetId="2" r:id="rId27"/>
    <sheet name="SLIDE 38" sheetId="60" r:id="rId28"/>
    <sheet name="SLIDE 39" sheetId="6" r:id="rId29"/>
    <sheet name="SLIDE 40" sheetId="108" r:id="rId30"/>
    <sheet name="SLIDE 41" sheetId="120" r:id="rId31"/>
    <sheet name="SLIDE 42" sheetId="121" r:id="rId32"/>
    <sheet name="SLIDE 43" sheetId="89" r:id="rId33"/>
    <sheet name="SLIDE 44" sheetId="90" r:id="rId34"/>
    <sheet name="SLIDE 45" sheetId="113" r:id="rId35"/>
    <sheet name="SLIDE 46" sheetId="118" r:id="rId36"/>
    <sheet name="SLIDE 47" sheetId="119" r:id="rId37"/>
    <sheet name="SLIDE 69" sheetId="112" r:id="rId38"/>
    <sheet name="SLIDE 71" sheetId="28" r:id="rId39"/>
    <sheet name="SLIDE 72" sheetId="29" r:id="rId40"/>
    <sheet name="SLIDE 74 " sheetId="31" r:id="rId41"/>
    <sheet name="SLIDE 75" sheetId="32" r:id="rId42"/>
    <sheet name="SLIDE 76" sheetId="40" r:id="rId43"/>
    <sheet name="SLIDE 77" sheetId="43" r:id="rId44"/>
    <sheet name="SLIDE 78" sheetId="124" r:id="rId45"/>
    <sheet name="SLIDE 79" sheetId="33" r:id="rId46"/>
    <sheet name="SLIDE 80" sheetId="42" r:id="rId47"/>
    <sheet name="SLIDE 81" sheetId="44" r:id="rId48"/>
    <sheet name="SLIDE 84" sheetId="45" r:id="rId49"/>
    <sheet name="SLIDE 87" sheetId="117" r:id="rId50"/>
    <sheet name="SLIDE 88" sheetId="47" r:id="rId51"/>
    <sheet name="SLIDE 91" sheetId="102" r:id="rId52"/>
  </sheets>
  <externalReferences>
    <externalReference r:id="rId53"/>
    <externalReference r:id="rId54"/>
    <externalReference r:id="rId55"/>
  </externalReferences>
  <definedNames>
    <definedName name="_xlnm._FilterDatabase" localSheetId="22" hidden="1">'SLIDE 29'!$E$6:$I$12</definedName>
    <definedName name="DATA_BE_FY_EFFECTS_BL">[1]Data!$CQ:$CQ</definedName>
    <definedName name="DATA_BE_FY_EFFECTS_ENTITY">[1]Data!$CP:$CP</definedName>
    <definedName name="DATA_BE_FY_EFFECTS_LIST">[1]Data!$CS:$CS</definedName>
    <definedName name="DATA_BE_FY_EFFECTS_VALUES">[1]Data!$CU:$CU</definedName>
    <definedName name="DATA_BL_ACCOUNT">[2]Data!$BP:$BP</definedName>
    <definedName name="DATA_BL_BU1">[2]Data!$BF:$BF</definedName>
    <definedName name="DATA_BL_BU2">[3]Data!$BH:$BH</definedName>
    <definedName name="DATA_BL_GBU">[2]Data!$BV:$BV</definedName>
    <definedName name="DATA_BL_HIER">[2]Data!$BD:$BD</definedName>
    <definedName name="DATA_BL_OG_ACCOUNT">[2]Data!$CL:$CL</definedName>
    <definedName name="DATA_BL_OG_BU1">[2]Data!$CB:$CB</definedName>
    <definedName name="DATA_BL_OG_BU2">[3]Data!$CD:$CD</definedName>
    <definedName name="DATA_BL_OG_EFFECTS">[2]Data!$CN:$CN</definedName>
    <definedName name="DATA_BL_OG_GBU">[2]Data!$CS:$CS</definedName>
    <definedName name="DATA_BL_OG_VALUES_N1">[2]Data!$CP:$CP</definedName>
    <definedName name="DATA_BL_PERIOD">[2]Data!$BR:$BR</definedName>
    <definedName name="DATA_BL_VALUES">[2]Data!$BT:$BT</definedName>
    <definedName name="DATA_BL_VERSION">[2]Data!$BS:$BS</definedName>
    <definedName name="DATA_SMART_ACCOUNT">[2]Data!$AI:$AI</definedName>
    <definedName name="DATA_SMART_ENTITY">[2]Data!$AG:$AG</definedName>
    <definedName name="DATA_SMART_PERIOD">[2]Data!$AL:$AL</definedName>
    <definedName name="DATA_SMART_VALUES">[2]Data!$AM:$AM</definedName>
    <definedName name="DATA_SMART_VERSION">[2]Data!$AK:$AK</definedName>
    <definedName name="DS_BL_ID">[2]Data!$BE$40</definedName>
    <definedName name="DS_BL_OG_ID">[2]Data!$CA$40</definedName>
    <definedName name="DS_KPI">[2]Data!$CW$40</definedName>
    <definedName name="DS_ORG_ID">[2]Data!$AS$40</definedName>
    <definedName name="DS_SMART_ID">[2]Data!$AH$40</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V__ALLOWSTOPEXPAND__" hidden="1">1</definedName>
    <definedName name="EV__CVPARAMS__" hidden="1">"Params!$B$2:$C$16;"</definedName>
    <definedName name="EV__DECIMALSYMBOL__" hidden="1">","</definedName>
    <definedName name="EV__EVCOM_OPTIONS__" hidden="1">8</definedName>
    <definedName name="EV__EXPOPTIONS__" hidden="1">1</definedName>
    <definedName name="EV__LASTREFTIME__" hidden="1">42212.7516666667</definedName>
    <definedName name="EV__LOCKEDCVW__PR" hidden="1">"PL,GENACT,Actual,Contrib_SUEZ,I540200,EUR,2015.JUN,YTD,"</definedName>
    <definedName name="EV__LOCKSTATUS__" hidden="1">4</definedName>
    <definedName name="EV__MAXEXPCOLS__" hidden="1">200</definedName>
    <definedName name="EV__MAXEXPROWS__" hidden="1">20000</definedName>
    <definedName name="EV__MEMORYCVW__" hidden="1">0</definedName>
    <definedName name="EV__WBEVMODE__" hidden="1">0</definedName>
    <definedName name="EV__WBREFOPTIONS__" hidden="1">134217735</definedName>
    <definedName name="EV__WBVERSION__" hidden="1">0</definedName>
    <definedName name="K2_WBEVMODE" hidden="1">0</definedName>
    <definedName name="MEWarning" hidden="1">1</definedName>
    <definedName name="MONTH_COLSING">'[2]Welcome page'!#REF!</definedName>
    <definedName name="PARAM_LIST_BE">[2]Param!$F$2:$F$13</definedName>
    <definedName name="PARAM_LIST_CURRENCY">[2]Param!$J$2:$J$15</definedName>
    <definedName name="PARAM_LIST_MONTH">[2]Param!$B$2:$B$13</definedName>
    <definedName name="PARAM_LIST_PROMPT_DYNAMIC">[2]Param!$L$2:$L$3</definedName>
    <definedName name="PARAM_LIST_YEAR">[2]Param!$D$2:$D$13</definedName>
    <definedName name="PARAM_PV_TABLE">[2]Param!$F$1:$H$13</definedName>
    <definedName name="PERIOD_CLOSING">'[2]Welcome page'!$R$59</definedName>
    <definedName name="PERIOD_FY_LY">'[2]Welcome page'!$R$62</definedName>
    <definedName name="PERIOD_LY">'[2]Welcome page'!$R$60</definedName>
    <definedName name="PV_RELEVANT">'[2]Welcome page'!$U$47</definedName>
    <definedName name="WELCOME_FILE_TITLE">'[2]Welcome page'!$M$6</definedName>
    <definedName name="WELCOME_PREVIOUS_VALUES">'[2]Welcome page'!$M$80</definedName>
    <definedName name="WELCOME_PROMPT_RANGE">'[2]Welcome page'!$R$80:$X$178</definedName>
    <definedName name="WELCOME_PROMPT_RANGE_BEG_CELL">'[2]Welcome page'!$R$80</definedName>
    <definedName name="YEAR_LY">'[2]Welcome page'!$R$58</definedName>
    <definedName name="YEAR_N">'[2]Welcome page'!$U$43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47" l="1"/>
  <c r="C8" i="47"/>
  <c r="C6" i="70"/>
  <c r="B6" i="70"/>
  <c r="D9" i="116" l="1"/>
  <c r="N9" i="116" s="1"/>
  <c r="N13" i="116" s="1"/>
  <c r="J9" i="116"/>
  <c r="N10" i="116"/>
  <c r="D11" i="116"/>
  <c r="J11" i="116"/>
  <c r="N11" i="116"/>
  <c r="D12" i="116"/>
  <c r="N12" i="116" s="1"/>
  <c r="J12" i="116"/>
  <c r="C13" i="116"/>
  <c r="E13" i="116"/>
  <c r="F13" i="116"/>
  <c r="G13" i="116"/>
  <c r="H13" i="116"/>
  <c r="I13" i="116"/>
  <c r="J13" i="116"/>
  <c r="K13" i="116"/>
  <c r="L13" i="116"/>
  <c r="M13" i="116"/>
  <c r="D18" i="116"/>
  <c r="N18" i="116" s="1"/>
  <c r="J18" i="116"/>
  <c r="N19" i="116"/>
  <c r="D20" i="116"/>
  <c r="J20" i="116"/>
  <c r="N20" i="116"/>
  <c r="C21" i="116"/>
  <c r="N21" i="116" s="1"/>
  <c r="D21" i="116"/>
  <c r="J21" i="116"/>
  <c r="C22" i="116"/>
  <c r="D22" i="116"/>
  <c r="E22" i="116"/>
  <c r="F22" i="116"/>
  <c r="G22" i="116"/>
  <c r="H22" i="116"/>
  <c r="I22" i="116"/>
  <c r="J22" i="116"/>
  <c r="K22" i="116"/>
  <c r="L22" i="116"/>
  <c r="M22" i="116"/>
  <c r="N22" i="116" l="1"/>
  <c r="D13" i="116"/>
  <c r="P9" i="119" l="1"/>
  <c r="P9" i="118"/>
  <c r="P9" i="113"/>
  <c r="N20" i="81" l="1"/>
  <c r="N19" i="81"/>
  <c r="N10" i="81"/>
  <c r="N19" i="80"/>
  <c r="N9" i="80"/>
  <c r="N10" i="80"/>
  <c r="J9" i="81"/>
  <c r="M22" i="80"/>
  <c r="L22" i="80"/>
  <c r="K22" i="80"/>
  <c r="I22" i="80"/>
  <c r="H22" i="80"/>
  <c r="G22" i="80"/>
  <c r="F22" i="80"/>
  <c r="E22" i="80"/>
  <c r="M13" i="80"/>
  <c r="L13" i="80"/>
  <c r="K13" i="80"/>
  <c r="I13" i="80"/>
  <c r="H13" i="80"/>
  <c r="G13" i="80"/>
  <c r="F13" i="80"/>
  <c r="E13" i="80"/>
  <c r="C13" i="80"/>
  <c r="M22" i="81"/>
  <c r="L22" i="81"/>
  <c r="K22" i="81"/>
  <c r="I22" i="81"/>
  <c r="H22" i="81"/>
  <c r="G22" i="81"/>
  <c r="F22" i="81"/>
  <c r="E22" i="81"/>
  <c r="M13" i="81"/>
  <c r="L13" i="81"/>
  <c r="K13" i="81"/>
  <c r="I13" i="81"/>
  <c r="H13" i="81"/>
  <c r="G13" i="81"/>
  <c r="F13" i="81"/>
  <c r="E13" i="81"/>
  <c r="C13" i="81"/>
  <c r="D21" i="81"/>
  <c r="N21" i="81" s="1"/>
  <c r="D20" i="81"/>
  <c r="D18" i="81"/>
  <c r="N18" i="81" s="1"/>
  <c r="D12" i="81"/>
  <c r="N12" i="81" s="1"/>
  <c r="D11" i="81"/>
  <c r="D9" i="81"/>
  <c r="N9" i="81" s="1"/>
  <c r="J21" i="81"/>
  <c r="J22" i="81" s="1"/>
  <c r="J20" i="81"/>
  <c r="J18" i="81"/>
  <c r="J12" i="81"/>
  <c r="J11" i="81"/>
  <c r="N11" i="81" s="1"/>
  <c r="J21" i="80"/>
  <c r="J20" i="80"/>
  <c r="J18" i="80"/>
  <c r="J12" i="80"/>
  <c r="J11" i="80"/>
  <c r="J9" i="80"/>
  <c r="D21" i="80"/>
  <c r="N21" i="80" s="1"/>
  <c r="D20" i="80"/>
  <c r="N20" i="80" s="1"/>
  <c r="D18" i="80"/>
  <c r="N18" i="80" s="1"/>
  <c r="D12" i="80"/>
  <c r="N12" i="80" s="1"/>
  <c r="D11" i="80"/>
  <c r="N11" i="80" s="1"/>
  <c r="D9" i="80"/>
  <c r="J22" i="80" l="1"/>
  <c r="N22" i="81"/>
  <c r="D22" i="81"/>
  <c r="N22" i="80"/>
  <c r="D22" i="80"/>
  <c r="D13" i="81"/>
  <c r="J13" i="80"/>
  <c r="D13" i="80"/>
  <c r="J13" i="81"/>
  <c r="N13" i="81" l="1"/>
  <c r="N13" i="80"/>
  <c r="K15" i="119"/>
  <c r="K10" i="119"/>
  <c r="P10" i="119" s="1"/>
  <c r="K11" i="119"/>
  <c r="P11" i="119" s="1"/>
  <c r="K12" i="119"/>
  <c r="P12" i="119" s="1"/>
  <c r="K13" i="119"/>
  <c r="K8" i="119"/>
  <c r="K15" i="118"/>
  <c r="K10" i="118"/>
  <c r="K11" i="118"/>
  <c r="P11" i="118" s="1"/>
  <c r="K12" i="118"/>
  <c r="P12" i="118" s="1"/>
  <c r="K13" i="118"/>
  <c r="K8" i="118"/>
  <c r="E15" i="119"/>
  <c r="E10" i="119"/>
  <c r="E11" i="119"/>
  <c r="E12" i="119"/>
  <c r="E13" i="119"/>
  <c r="E7" i="119"/>
  <c r="P7" i="119" s="1"/>
  <c r="E8" i="119"/>
  <c r="P8" i="119" s="1"/>
  <c r="E15" i="118"/>
  <c r="P15" i="118" s="1"/>
  <c r="E10" i="118"/>
  <c r="E11" i="118"/>
  <c r="E12" i="118"/>
  <c r="E13" i="118"/>
  <c r="E7" i="118"/>
  <c r="P7" i="118" s="1"/>
  <c r="E8" i="118"/>
  <c r="P8" i="118" s="1"/>
  <c r="P13" i="119"/>
  <c r="P14" i="119"/>
  <c r="P15" i="119"/>
  <c r="P14" i="118"/>
  <c r="K8" i="113"/>
  <c r="K10" i="113"/>
  <c r="K11" i="113"/>
  <c r="K12" i="113"/>
  <c r="K13" i="113"/>
  <c r="K15" i="113"/>
  <c r="P14" i="113"/>
  <c r="E7" i="113"/>
  <c r="P7" i="113" s="1"/>
  <c r="E8" i="113"/>
  <c r="P8" i="113" s="1"/>
  <c r="E10" i="113"/>
  <c r="P10" i="113" s="1"/>
  <c r="E11" i="113"/>
  <c r="P11" i="113" s="1"/>
  <c r="E12" i="113"/>
  <c r="P12" i="113" s="1"/>
  <c r="E13" i="113"/>
  <c r="E15" i="113"/>
  <c r="P15" i="113" s="1"/>
  <c r="K15" i="121"/>
  <c r="K10" i="121"/>
  <c r="K11" i="121"/>
  <c r="P11" i="121" s="1"/>
  <c r="K12" i="121"/>
  <c r="P12" i="121" s="1"/>
  <c r="K13" i="121"/>
  <c r="P13" i="121" s="1"/>
  <c r="K8" i="121"/>
  <c r="K16" i="121" s="1"/>
  <c r="E15" i="121"/>
  <c r="E16" i="121" s="1"/>
  <c r="E10" i="121"/>
  <c r="E11" i="121"/>
  <c r="E12" i="121"/>
  <c r="E13" i="121"/>
  <c r="E7" i="121"/>
  <c r="E8" i="121"/>
  <c r="K16" i="120"/>
  <c r="K8" i="120"/>
  <c r="K10" i="120"/>
  <c r="K11" i="120"/>
  <c r="K12" i="120"/>
  <c r="K13" i="120"/>
  <c r="K15" i="120"/>
  <c r="E7" i="120"/>
  <c r="E16" i="120" s="1"/>
  <c r="E8" i="120"/>
  <c r="E10" i="120"/>
  <c r="P10" i="120" s="1"/>
  <c r="E11" i="120"/>
  <c r="E12" i="120"/>
  <c r="E13" i="120"/>
  <c r="E15" i="120"/>
  <c r="P7" i="121"/>
  <c r="P8" i="121"/>
  <c r="P9" i="121"/>
  <c r="P10" i="121"/>
  <c r="P14" i="121"/>
  <c r="P7" i="120"/>
  <c r="P8" i="120"/>
  <c r="P9" i="120"/>
  <c r="P11" i="120"/>
  <c r="P12" i="120"/>
  <c r="P13" i="120"/>
  <c r="P14" i="120"/>
  <c r="P15" i="120"/>
  <c r="P7" i="108"/>
  <c r="P8" i="108"/>
  <c r="P9" i="108"/>
  <c r="P10" i="108"/>
  <c r="P11" i="108"/>
  <c r="P12" i="108"/>
  <c r="P13" i="108"/>
  <c r="P14" i="108"/>
  <c r="P15" i="108"/>
  <c r="K16" i="108"/>
  <c r="E16" i="108"/>
  <c r="D16" i="121"/>
  <c r="C16" i="121"/>
  <c r="F16" i="121"/>
  <c r="G16" i="121"/>
  <c r="H16" i="121"/>
  <c r="I16" i="121"/>
  <c r="J16" i="121"/>
  <c r="L16" i="121"/>
  <c r="M16" i="121"/>
  <c r="N16" i="121"/>
  <c r="O16" i="121"/>
  <c r="D14" i="120"/>
  <c r="D12" i="120"/>
  <c r="C16" i="120"/>
  <c r="D16" i="120"/>
  <c r="F16" i="120"/>
  <c r="G16" i="120"/>
  <c r="H16" i="120"/>
  <c r="I16" i="120"/>
  <c r="J16" i="120"/>
  <c r="L16" i="120"/>
  <c r="M16" i="120"/>
  <c r="N16" i="120"/>
  <c r="O16" i="120"/>
  <c r="O16" i="119"/>
  <c r="N16" i="119"/>
  <c r="M16" i="119"/>
  <c r="L16" i="119"/>
  <c r="J16" i="119"/>
  <c r="I16" i="119"/>
  <c r="H16" i="119"/>
  <c r="G16" i="119"/>
  <c r="F16" i="119"/>
  <c r="D16" i="119"/>
  <c r="C16" i="119"/>
  <c r="O16" i="118"/>
  <c r="N16" i="118"/>
  <c r="M16" i="118"/>
  <c r="L16" i="118"/>
  <c r="J16" i="118"/>
  <c r="I16" i="118"/>
  <c r="H16" i="118"/>
  <c r="G16" i="118"/>
  <c r="F16" i="118"/>
  <c r="D16" i="118"/>
  <c r="C16" i="118"/>
  <c r="E16" i="113" l="1"/>
  <c r="K16" i="118"/>
  <c r="P13" i="118"/>
  <c r="K16" i="113"/>
  <c r="P10" i="118"/>
  <c r="P16" i="118" s="1"/>
  <c r="K16" i="119"/>
  <c r="E16" i="118"/>
  <c r="E16" i="119"/>
  <c r="P15" i="121"/>
  <c r="P16" i="121" s="1"/>
  <c r="P13" i="113"/>
  <c r="P16" i="119"/>
  <c r="O16" i="113" l="1"/>
  <c r="N16" i="113"/>
  <c r="M16" i="113"/>
  <c r="L16" i="113"/>
  <c r="J16" i="113"/>
  <c r="I16" i="113"/>
  <c r="H16" i="113"/>
  <c r="G16" i="113"/>
  <c r="F16" i="113"/>
  <c r="D16" i="113"/>
  <c r="C16" i="113"/>
  <c r="C10" i="108"/>
  <c r="C7" i="108"/>
  <c r="P16" i="113" l="1"/>
  <c r="C21" i="81" l="1"/>
  <c r="C21" i="80"/>
  <c r="C22" i="81" l="1"/>
  <c r="C22" i="80"/>
  <c r="O16" i="108" l="1"/>
  <c r="N16" i="108"/>
  <c r="L16" i="108"/>
  <c r="J16" i="108"/>
  <c r="D16" i="108" l="1"/>
  <c r="M16" i="108"/>
  <c r="H16" i="108"/>
  <c r="C16" i="108"/>
  <c r="I16" i="108"/>
  <c r="G16" i="108"/>
  <c r="F16" i="108"/>
  <c r="P16" i="108" l="1"/>
  <c r="P16" i="120" l="1"/>
</calcChain>
</file>

<file path=xl/sharedStrings.xml><?xml version="1.0" encoding="utf-8"?>
<sst xmlns="http://schemas.openxmlformats.org/spreadsheetml/2006/main" count="1746" uniqueCount="591">
  <si>
    <t>ANALYSIS BY ACTIVITY</t>
  </si>
  <si>
    <t>Revenue breakdown</t>
  </si>
  <si>
    <t>France</t>
  </si>
  <si>
    <t>Rest of Europe</t>
  </si>
  <si>
    <t>Latin America</t>
  </si>
  <si>
    <t>USA &amp; Canada</t>
  </si>
  <si>
    <t>Middle East, Asia &amp; Africa</t>
  </si>
  <si>
    <t>Others</t>
  </si>
  <si>
    <t>TOTAL</t>
  </si>
  <si>
    <t>(€m)</t>
  </si>
  <si>
    <t>Renewables</t>
  </si>
  <si>
    <t>Networks</t>
  </si>
  <si>
    <t>Energy Solutions</t>
  </si>
  <si>
    <t>Thermal</t>
  </si>
  <si>
    <t>Supply</t>
  </si>
  <si>
    <t>Nuclear</t>
  </si>
  <si>
    <t xml:space="preserve">TOTAL </t>
  </si>
  <si>
    <t>FY 2020</t>
  </si>
  <si>
    <t>1. Unaudited figures throughout Databook</t>
  </si>
  <si>
    <t>EBITDA breakdown</t>
  </si>
  <si>
    <t>FY 2021</t>
  </si>
  <si>
    <t>EBIT breakdown</t>
  </si>
  <si>
    <r>
      <t>Breakdown of growth Capex net of DBSO</t>
    </r>
    <r>
      <rPr>
        <vertAlign val="superscript"/>
        <sz val="12"/>
        <color rgb="FF353A3D"/>
        <rFont val="Arial Nova"/>
        <family val="2"/>
      </rPr>
      <t>1</t>
    </r>
    <r>
      <rPr>
        <b/>
        <sz val="12"/>
        <color rgb="FF353A3D"/>
        <rFont val="Arial Nova"/>
        <family val="2"/>
      </rPr>
      <t xml:space="preserve"> and tax equity proceeds</t>
    </r>
  </si>
  <si>
    <t>1. DBSO: Develop, Build, Share and Operate</t>
  </si>
  <si>
    <t>Breakdown of maintenance Capex</t>
  </si>
  <si>
    <t>Revenue</t>
  </si>
  <si>
    <t>EBITDA</t>
  </si>
  <si>
    <t>EBIT</t>
  </si>
  <si>
    <t>-</t>
  </si>
  <si>
    <t>Maintenance Capex</t>
  </si>
  <si>
    <t>KPIs</t>
  </si>
  <si>
    <t>Total installed capacity @100% (GW) o/w</t>
  </si>
  <si>
    <t>Total output @100% (TWh) o/w</t>
  </si>
  <si>
    <t>Hydro</t>
  </si>
  <si>
    <t>Onshore wind</t>
  </si>
  <si>
    <t>Offshore wind</t>
  </si>
  <si>
    <t>Solar</t>
  </si>
  <si>
    <t>Other RES</t>
  </si>
  <si>
    <t>Total installed capacity net ownership (GW)</t>
  </si>
  <si>
    <t>Capacity under construction @100%</t>
  </si>
  <si>
    <t xml:space="preserve">Capacity commissioned @100% </t>
  </si>
  <si>
    <t>CNR – Achieved prices (€/MWh)</t>
  </si>
  <si>
    <t>Brazil – GSF (%)</t>
  </si>
  <si>
    <t>Brazil – PLD (BRL/MWh)</t>
  </si>
  <si>
    <t>Load factor solar (%)</t>
  </si>
  <si>
    <r>
      <t xml:space="preserve">2. </t>
    </r>
    <r>
      <rPr>
        <sz val="10"/>
        <color rgb="FF353A3D"/>
        <rFont val="Arial Nova Light"/>
        <family val="2"/>
      </rPr>
      <t>Including hydro activities in Brazil, Chile, Peru, Portugal, Spain and SHEM</t>
    </r>
  </si>
  <si>
    <r>
      <t xml:space="preserve">3. </t>
    </r>
    <r>
      <rPr>
        <sz val="10"/>
        <color rgb="FF353A3D"/>
        <rFont val="Arial Nova Light"/>
        <family val="2"/>
      </rPr>
      <t>Including CNR, SHEM and CN'Air</t>
    </r>
  </si>
  <si>
    <t>Installed capacity and electricity output FY 2021</t>
  </si>
  <si>
    <t>Electricity output by geography and technology</t>
  </si>
  <si>
    <t>(MW)</t>
  </si>
  <si>
    <t>(TWh)</t>
  </si>
  <si>
    <t>2. % of consolidation for full operations affiliates and % holding for joint operations and equity consolidated companies</t>
  </si>
  <si>
    <t>3. ENGIE ownership</t>
  </si>
  <si>
    <t>Pipeline</t>
  </si>
  <si>
    <t>Geography</t>
  </si>
  <si>
    <t>o/w Brazil</t>
  </si>
  <si>
    <t>USA &amp;  Canada</t>
  </si>
  <si>
    <t>Q1</t>
  </si>
  <si>
    <t>Q2</t>
  </si>
  <si>
    <t>Q3</t>
  </si>
  <si>
    <t>Q4</t>
  </si>
  <si>
    <t>FY</t>
  </si>
  <si>
    <t>∆ 21/20</t>
  </si>
  <si>
    <t>International</t>
  </si>
  <si>
    <t>Gas distribution</t>
  </si>
  <si>
    <t xml:space="preserve">RAB France 01/01 (€bn) </t>
  </si>
  <si>
    <t>International, volume distributed (TWh)</t>
  </si>
  <si>
    <t>o/w Latin America</t>
  </si>
  <si>
    <t>France, volume distributed (TWh)</t>
  </si>
  <si>
    <t>o/w Europe (excl. France)</t>
  </si>
  <si>
    <t>Gas smart meters installed (m)</t>
  </si>
  <si>
    <t>Gas transport</t>
  </si>
  <si>
    <t>International, volume transported (TWh)</t>
  </si>
  <si>
    <t xml:space="preserve"> o/w Brazil</t>
  </si>
  <si>
    <t xml:space="preserve"> o/w Latin America (excl. Brazil)</t>
  </si>
  <si>
    <t>France, volume transported (TWh)</t>
  </si>
  <si>
    <t>Regasification</t>
  </si>
  <si>
    <t>Gas storage</t>
  </si>
  <si>
    <t>Subscribed volume (TWh)</t>
  </si>
  <si>
    <t xml:space="preserve"> o/w Latin America</t>
  </si>
  <si>
    <t>Power networks</t>
  </si>
  <si>
    <t>France, capacity sold (TWh)</t>
  </si>
  <si>
    <t>Power networks length built @100% (km)​</t>
  </si>
  <si>
    <t>Power networks length commissioned @100% (km)​</t>
  </si>
  <si>
    <t>Biomethane France</t>
  </si>
  <si>
    <t>Biomethane own production</t>
  </si>
  <si>
    <t>Biomethane capacity connection</t>
  </si>
  <si>
    <r>
      <t xml:space="preserve">1. </t>
    </r>
    <r>
      <rPr>
        <sz val="10"/>
        <color rgb="FF353A3D"/>
        <rFont val="Arial Nova Light"/>
        <family val="2"/>
      </rPr>
      <t xml:space="preserve">Return since 1 July, 2020      </t>
    </r>
  </si>
  <si>
    <r>
      <t xml:space="preserve">2. </t>
    </r>
    <r>
      <rPr>
        <sz val="10"/>
        <color rgb="FF353A3D"/>
        <rFont val="Arial Nova Light"/>
        <family val="2"/>
      </rPr>
      <t xml:space="preserve">Return since 1 April, 2020 </t>
    </r>
  </si>
  <si>
    <r>
      <t xml:space="preserve">3. </t>
    </r>
    <r>
      <rPr>
        <sz val="10"/>
        <color rgb="FF353A3D"/>
        <rFont val="Arial Nova Light"/>
        <family val="2"/>
      </rPr>
      <t>Return since 1 January, 2020</t>
    </r>
  </si>
  <si>
    <r>
      <t xml:space="preserve">4. </t>
    </r>
    <r>
      <rPr>
        <sz val="10"/>
        <color rgb="FF353A3D"/>
        <rFont val="Arial Nova Light"/>
        <family val="2"/>
      </rPr>
      <t>New return of 6.25% since 1 April, 2021</t>
    </r>
  </si>
  <si>
    <r>
      <t xml:space="preserve">5. </t>
    </r>
    <r>
      <rPr>
        <sz val="10"/>
        <color rgb="FF353A3D"/>
        <rFont val="Arial Nova Light"/>
        <family val="2"/>
      </rPr>
      <t>International affiliates (mainly Storengy in Germany and UK, MEGAL) of French networks companies are reported under France</t>
    </r>
  </si>
  <si>
    <t>KPI</t>
  </si>
  <si>
    <t>EBIT margin (excluding EVBox)</t>
  </si>
  <si>
    <t>Installed capacity @100% (GW)</t>
  </si>
  <si>
    <t xml:space="preserve"> </t>
  </si>
  <si>
    <t xml:space="preserve">Thermal </t>
  </si>
  <si>
    <t>Installed contracted capacity</t>
  </si>
  <si>
    <t>Gas contracted</t>
  </si>
  <si>
    <t>Installed merchant capacity</t>
  </si>
  <si>
    <t>Coal contracted</t>
  </si>
  <si>
    <t>Gas merchant</t>
  </si>
  <si>
    <t>Coal merchant</t>
  </si>
  <si>
    <t>Contracted</t>
  </si>
  <si>
    <t>Merchant</t>
  </si>
  <si>
    <t>Other</t>
  </si>
  <si>
    <t>Average captured clean spark spreads Europe (€/MWh)</t>
  </si>
  <si>
    <t>Average technical availability (%)</t>
  </si>
  <si>
    <t>Contracted EBIT (%)</t>
  </si>
  <si>
    <t>Load factor (%)</t>
  </si>
  <si>
    <r>
      <t xml:space="preserve">1. </t>
    </r>
    <r>
      <rPr>
        <sz val="10"/>
        <color rgb="FF353A3D"/>
        <rFont val="Arial Nova Light"/>
        <family val="2"/>
      </rPr>
      <t>Pumped storage + 143 MW of other hydro capacity managed by Thermal GBU</t>
    </r>
  </si>
  <si>
    <t>Capacity and output by geography and by technology</t>
  </si>
  <si>
    <r>
      <t>INSTALLED CAPACITY</t>
    </r>
    <r>
      <rPr>
        <b/>
        <sz val="12"/>
        <color rgb="FF353A3D"/>
        <rFont val="Arial Nova"/>
        <family val="2"/>
      </rPr>
      <t xml:space="preserve"> (MW)</t>
    </r>
  </si>
  <si>
    <t>Europe</t>
  </si>
  <si>
    <t>o/w Chile</t>
  </si>
  <si>
    <t>o/w Mexico</t>
  </si>
  <si>
    <t>o/w Peru</t>
  </si>
  <si>
    <t>o/w Middle East
and Turkey</t>
  </si>
  <si>
    <t>o/w Africa</t>
  </si>
  <si>
    <t>Natural gas</t>
  </si>
  <si>
    <r>
      <t>Pumped storage</t>
    </r>
    <r>
      <rPr>
        <b/>
        <vertAlign val="superscript"/>
        <sz val="12"/>
        <color rgb="FF353A3D"/>
        <rFont val="Arial Nova"/>
        <family val="2"/>
      </rPr>
      <t>1</t>
    </r>
  </si>
  <si>
    <t>Coal</t>
  </si>
  <si>
    <r>
      <t>ELECTRICITY OUTPUT</t>
    </r>
    <r>
      <rPr>
        <b/>
        <sz val="12"/>
        <color rgb="FF353A3D"/>
        <rFont val="Arial Nova"/>
        <family val="2"/>
      </rPr>
      <t xml:space="preserve"> (TWh)</t>
    </r>
  </si>
  <si>
    <t>o/w Middle East and Turkey</t>
  </si>
  <si>
    <t>Supply volume</t>
  </si>
  <si>
    <t>B2B</t>
  </si>
  <si>
    <t>B2C</t>
  </si>
  <si>
    <t>B2B + B2C</t>
  </si>
  <si>
    <t>Gas</t>
  </si>
  <si>
    <t>Power</t>
  </si>
  <si>
    <t xml:space="preserve">   o/w Green Power</t>
  </si>
  <si>
    <t>B2C total contracts</t>
  </si>
  <si>
    <t>Services</t>
  </si>
  <si>
    <t xml:space="preserve">Nuclear </t>
  </si>
  <si>
    <t>n.a.</t>
  </si>
  <si>
    <t>KPIs and nuclear assets</t>
  </si>
  <si>
    <t>Nuclear reactors</t>
  </si>
  <si>
    <t>Operator</t>
  </si>
  <si>
    <t>Achieved price (€/MWh)</t>
  </si>
  <si>
    <t>Doel 3</t>
  </si>
  <si>
    <t>ENGIE</t>
  </si>
  <si>
    <t xml:space="preserve">Total production @conso share (TWh) </t>
  </si>
  <si>
    <t>Tihange 2</t>
  </si>
  <si>
    <t>Belgium (TWh) @100%</t>
  </si>
  <si>
    <t>Doel 1</t>
  </si>
  <si>
    <t>France (TWh) @100%</t>
  </si>
  <si>
    <t>Doel 4</t>
  </si>
  <si>
    <t>Drawing rights Belgium (TWh) @100%</t>
  </si>
  <si>
    <t>Tihange 3</t>
  </si>
  <si>
    <t>Availability Belgium @100%</t>
  </si>
  <si>
    <t>Tihange 1</t>
  </si>
  <si>
    <t>Doel 2</t>
  </si>
  <si>
    <t>Chooz B (swap)</t>
  </si>
  <si>
    <t>EDF</t>
  </si>
  <si>
    <r>
      <rPr>
        <b/>
        <sz val="12"/>
        <color rgb="FFA6A6A6"/>
        <rFont val="Arial Nova"/>
        <family val="2"/>
      </rPr>
      <t>Others</t>
    </r>
    <r>
      <rPr>
        <b/>
        <sz val="12"/>
        <color rgb="FF4C5358"/>
        <rFont val="Arial Nova"/>
        <family val="2"/>
      </rPr>
      <t xml:space="preserve"> </t>
    </r>
  </si>
  <si>
    <t>GEM – Gas sales (TWh)</t>
  </si>
  <si>
    <t>GEM – Electricity sales (TWh)</t>
  </si>
  <si>
    <t>Supply B2B – Gas sales (TWh)</t>
  </si>
  <si>
    <t>Supply B2B– Electricity sales (TWh)</t>
  </si>
  <si>
    <t>POWER GENERATION CAPACITY AND OUTPUT</t>
  </si>
  <si>
    <r>
      <t>Breakdown of generation capacity by technology</t>
    </r>
    <r>
      <rPr>
        <vertAlign val="superscript"/>
        <sz val="12"/>
        <color rgb="FF353A3D"/>
        <rFont val="Arial Nova"/>
        <family val="2"/>
      </rPr>
      <t>1</t>
    </r>
  </si>
  <si>
    <t>At 100%</t>
  </si>
  <si>
    <t>In operation</t>
  </si>
  <si>
    <t>Under construction</t>
  </si>
  <si>
    <t xml:space="preserve"> o/w Dam</t>
  </si>
  <si>
    <t xml:space="preserve"> o/w Pumped storage</t>
  </si>
  <si>
    <t>Other renewables</t>
  </si>
  <si>
    <t>Other non renewables</t>
  </si>
  <si>
    <t>1. Excluding Energy Solutions capacity</t>
  </si>
  <si>
    <r>
      <t>Breakdown of generation capacity by geography</t>
    </r>
    <r>
      <rPr>
        <vertAlign val="superscript"/>
        <sz val="12"/>
        <color rgb="FF353A3D"/>
        <rFont val="Arial Nova"/>
        <family val="2"/>
      </rPr>
      <t>1</t>
    </r>
  </si>
  <si>
    <t>4. Offshore wind</t>
  </si>
  <si>
    <r>
      <t>Installed capacity</t>
    </r>
    <r>
      <rPr>
        <vertAlign val="superscript"/>
        <sz val="12"/>
        <color rgb="FF353A3D"/>
        <rFont val="Arial Nova"/>
        <family val="2"/>
      </rPr>
      <t>1</t>
    </r>
    <r>
      <rPr>
        <b/>
        <sz val="12"/>
        <color rgb="FF353A3D"/>
        <rFont val="Arial Nova"/>
        <family val="2"/>
      </rPr>
      <t xml:space="preserve"> evolution vs 31 Dec 2020</t>
    </r>
  </si>
  <si>
    <t>Capacity added by geography (MW)</t>
  </si>
  <si>
    <t>Various projects</t>
  </si>
  <si>
    <t>Benelux</t>
  </si>
  <si>
    <t>Nueva Xcala</t>
  </si>
  <si>
    <t>Mexico</t>
  </si>
  <si>
    <t>Tamaya</t>
  </si>
  <si>
    <t>Chile</t>
  </si>
  <si>
    <t>Calama</t>
  </si>
  <si>
    <t>USA</t>
  </si>
  <si>
    <t>Iron Star</t>
  </si>
  <si>
    <t>Priddy</t>
  </si>
  <si>
    <t xml:space="preserve">Dakota Range </t>
  </si>
  <si>
    <t>Raghanesda</t>
  </si>
  <si>
    <t>India</t>
  </si>
  <si>
    <t>MESCATA</t>
  </si>
  <si>
    <t>Onshore wind &amp; Solar</t>
  </si>
  <si>
    <t>Turkey</t>
  </si>
  <si>
    <t>Oman</t>
  </si>
  <si>
    <t>Jorge Lacerda</t>
  </si>
  <si>
    <t>Brazil</t>
  </si>
  <si>
    <t>Pego</t>
  </si>
  <si>
    <t>Portugal</t>
  </si>
  <si>
    <t>Viota 2 Heron II</t>
  </si>
  <si>
    <t>Greece</t>
  </si>
  <si>
    <t>Senoko</t>
  </si>
  <si>
    <t>Singapore</t>
  </si>
  <si>
    <t>Kwinana</t>
  </si>
  <si>
    <t>Australia</t>
  </si>
  <si>
    <t>Waterbury</t>
  </si>
  <si>
    <r>
      <t>1.</t>
    </r>
    <r>
      <rPr>
        <sz val="9"/>
        <color rgb="FF353A3D"/>
        <rFont val="Arial Nova Light"/>
        <family val="2"/>
      </rPr>
      <t>Excluding Energy Solutions capacity</t>
    </r>
  </si>
  <si>
    <r>
      <t>Expected commissioning of capacity</t>
    </r>
    <r>
      <rPr>
        <b/>
        <vertAlign val="superscript"/>
        <sz val="12"/>
        <color rgb="FF353A3D"/>
        <rFont val="Arial Nova"/>
        <family val="2"/>
      </rPr>
      <t xml:space="preserve"> </t>
    </r>
    <r>
      <rPr>
        <vertAlign val="superscript"/>
        <sz val="12"/>
        <color rgb="FF353A3D"/>
        <rFont val="Arial Nova"/>
        <family val="2"/>
      </rPr>
      <t>1</t>
    </r>
    <r>
      <rPr>
        <b/>
        <sz val="12"/>
        <color rgb="FF353A3D"/>
        <rFont val="Arial Nova"/>
        <family val="2"/>
      </rPr>
      <t xml:space="preserve"> under construction</t>
    </r>
  </si>
  <si>
    <t>Country</t>
  </si>
  <si>
    <t>Santo Agostinho</t>
  </si>
  <si>
    <t>Punta Lomitas</t>
  </si>
  <si>
    <t>Peru</t>
  </si>
  <si>
    <t xml:space="preserve"> o/w Chile</t>
  </si>
  <si>
    <t xml:space="preserve"> o/w Mexico</t>
  </si>
  <si>
    <t>Moray East</t>
  </si>
  <si>
    <t>UK</t>
  </si>
  <si>
    <t>Limestone</t>
  </si>
  <si>
    <t>Middle East. Asia &amp; Africa</t>
  </si>
  <si>
    <t>Sun Valley</t>
  </si>
  <si>
    <t xml:space="preserve">Coya </t>
  </si>
  <si>
    <t>LSS3</t>
  </si>
  <si>
    <t>Malaysia</t>
  </si>
  <si>
    <r>
      <t>Total capacity</t>
    </r>
    <r>
      <rPr>
        <vertAlign val="superscript"/>
        <sz val="12"/>
        <color rgb="FF353A3D"/>
        <rFont val="Arial Nova"/>
        <family val="2"/>
      </rPr>
      <t>1</t>
    </r>
    <r>
      <rPr>
        <b/>
        <sz val="12"/>
        <color rgb="FF353A3D"/>
        <rFont val="Arial Nova"/>
        <family val="2"/>
      </rPr>
      <t xml:space="preserve"> by geography and by technology</t>
    </r>
  </si>
  <si>
    <t>MW</t>
  </si>
  <si>
    <r>
      <t>Hydro</t>
    </r>
    <r>
      <rPr>
        <b/>
        <vertAlign val="superscript"/>
        <sz val="12"/>
        <color rgb="FF353A3D"/>
        <rFont val="Arial Nova"/>
        <family val="2"/>
      </rPr>
      <t>2</t>
    </r>
  </si>
  <si>
    <r>
      <t xml:space="preserve">2. </t>
    </r>
    <r>
      <rPr>
        <sz val="10"/>
        <color rgb="FF353A3D"/>
        <rFont val="Arial Nova Light"/>
        <family val="2"/>
      </rPr>
      <t>Includes pumped storage</t>
    </r>
  </si>
  <si>
    <r>
      <t>Breakdown of generation output by technology</t>
    </r>
    <r>
      <rPr>
        <vertAlign val="superscript"/>
        <sz val="12"/>
        <color rgb="FF353A3D"/>
        <rFont val="Arial Nova"/>
        <family val="2"/>
      </rPr>
      <t>1</t>
    </r>
  </si>
  <si>
    <r>
      <t>In % of consolidation</t>
    </r>
    <r>
      <rPr>
        <vertAlign val="superscript"/>
        <sz val="10"/>
        <color rgb="FF353A3D"/>
        <rFont val="Arial Nova"/>
        <family val="2"/>
      </rPr>
      <t>2</t>
    </r>
  </si>
  <si>
    <r>
      <t>Net ownership</t>
    </r>
    <r>
      <rPr>
        <vertAlign val="superscript"/>
        <sz val="10"/>
        <color rgb="FF353A3D"/>
        <rFont val="Arial Nova"/>
        <family val="2"/>
      </rPr>
      <t>3</t>
    </r>
  </si>
  <si>
    <t xml:space="preserve">1. ExcludingEnergy Solutions capacity </t>
  </si>
  <si>
    <r>
      <t>Breakdown of generation output by geography</t>
    </r>
    <r>
      <rPr>
        <vertAlign val="superscript"/>
        <sz val="12"/>
        <color rgb="FF353A3D"/>
        <rFont val="Arial Nova"/>
        <family val="2"/>
      </rPr>
      <t>1</t>
    </r>
  </si>
  <si>
    <t>TWh</t>
  </si>
  <si>
    <t>FINANCIAL APPENDICES</t>
  </si>
  <si>
    <t>Change in number of shares</t>
  </si>
  <si>
    <t>Existing shares</t>
  </si>
  <si>
    <t>2,416 million</t>
  </si>
  <si>
    <t>1. Undiluted, excluding treasury stock</t>
  </si>
  <si>
    <t>Foreign exchange</t>
  </si>
  <si>
    <t>USD</t>
  </si>
  <si>
    <t>BRL</t>
  </si>
  <si>
    <t>GBP</t>
  </si>
  <si>
    <t>AUD</t>
  </si>
  <si>
    <t>(€m), Δ 21/20</t>
  </si>
  <si>
    <t>FY 2021 average rate</t>
  </si>
  <si>
    <t>FY 2020 average rate</t>
  </si>
  <si>
    <r>
      <t>D</t>
    </r>
    <r>
      <rPr>
        <sz val="12"/>
        <color rgb="FF353A3D"/>
        <rFont val="Arial Nova Light"/>
        <family val="2"/>
      </rPr>
      <t xml:space="preserve"> Average rate </t>
    </r>
  </si>
  <si>
    <t xml:space="preserve">EBIT </t>
  </si>
  <si>
    <t>Total net debt</t>
  </si>
  <si>
    <t>Total equity</t>
  </si>
  <si>
    <t>Closing rate as of 31 December 2021</t>
  </si>
  <si>
    <t>Closing rate as of 31 Dec 2020</t>
  </si>
  <si>
    <t xml:space="preserve">1. Mainly MXN, ARS, INR, RON, UAED, PLN, TRY, CLP </t>
  </si>
  <si>
    <t>Summary balance sheet</t>
  </si>
  <si>
    <t>Assets</t>
  </si>
  <si>
    <t>Liabilities &amp; Equity</t>
  </si>
  <si>
    <t>(€bn)</t>
  </si>
  <si>
    <t>NON-CURRENT ASSETS</t>
  </si>
  <si>
    <t>Equity, Group share</t>
  </si>
  <si>
    <t>CURRENT ASSETS</t>
  </si>
  <si>
    <t>Non-controlling interests</t>
  </si>
  <si>
    <t>o/w cash and equivalents</t>
  </si>
  <si>
    <t>TOTAL EQUITY</t>
  </si>
  <si>
    <t>Provisions</t>
  </si>
  <si>
    <t>Financial debt</t>
  </si>
  <si>
    <t>Other liabilities</t>
  </si>
  <si>
    <t>Summary income statement</t>
  </si>
  <si>
    <t>REVENUE</t>
  </si>
  <si>
    <t>Purchases &amp; operating derivatives</t>
  </si>
  <si>
    <t>Personnel costs</t>
  </si>
  <si>
    <t>Amortization depreciation and provisions</t>
  </si>
  <si>
    <t>Taxes</t>
  </si>
  <si>
    <t>Other operating incomes and expenses</t>
  </si>
  <si>
    <t>Share in net income of entities accounted for using the equity method</t>
  </si>
  <si>
    <t>CURRENT OPERATING INCOME INCLUDING OPERATING MTM &amp; SHARE IN NET INCOME OF ENTITIES ACCOUNTED FOR USING THE EQUITY METHOD</t>
  </si>
  <si>
    <t>Impairment, restructuring, disposals and others</t>
  </si>
  <si>
    <t>INCOME FROM OPERATING ACTIVITIES</t>
  </si>
  <si>
    <t>Financial result</t>
  </si>
  <si>
    <t>o/w recurring cost of net debt</t>
  </si>
  <si>
    <t>o/w cost of lease liabilities</t>
  </si>
  <si>
    <t>o/w non-recurring items included in financial income/(loss)</t>
  </si>
  <si>
    <t>o/w others</t>
  </si>
  <si>
    <t>Income tax</t>
  </si>
  <si>
    <t>Net income / (loss) relating to discontinued operations, Group share</t>
  </si>
  <si>
    <t>NET INCOME / (LOSS) GROUP SHARE</t>
  </si>
  <si>
    <t>Summary recurring income statement</t>
  </si>
  <si>
    <t>o/w recurring share in net income of equity method entities</t>
  </si>
  <si>
    <t>Depreciation, amortization and others</t>
  </si>
  <si>
    <t>Recurring financial result</t>
  </si>
  <si>
    <t>Net recurring income relating to discontinued operations, Group share</t>
  </si>
  <si>
    <t>NET RECURRING INCOME GROUP SHARE</t>
  </si>
  <si>
    <t>From EBIT to net income Group share</t>
  </si>
  <si>
    <t>MtM</t>
  </si>
  <si>
    <t>Non-recurring share in net income of equity method entities</t>
  </si>
  <si>
    <t>CURRENT OPERATING INCOME INCLUDING OPERATING MtM AND SHARE IN NET INCOME OF ENTITIES ACCOUNTED FOR USING THE EQUITY METHOD</t>
  </si>
  <si>
    <t>Impairment</t>
  </si>
  <si>
    <t>Restructuring costs</t>
  </si>
  <si>
    <t>Asset disposals &amp; others</t>
  </si>
  <si>
    <t xml:space="preserve"> Net income / (loss) relating to discontinued operations, Group share</t>
  </si>
  <si>
    <t>NET INCOME GROUP SHARE</t>
  </si>
  <si>
    <t>MtM commodities</t>
  </si>
  <si>
    <t xml:space="preserve">Impairment </t>
  </si>
  <si>
    <t xml:space="preserve">Restructuring costs </t>
  </si>
  <si>
    <t>Financial result (non-recurring items)</t>
  </si>
  <si>
    <t>Income tax on non-recurring items</t>
  </si>
  <si>
    <t>Non-controlling interests on above items</t>
  </si>
  <si>
    <t>Non-recurring items relating to discontinued operations, Group share</t>
  </si>
  <si>
    <t>ROCE</t>
  </si>
  <si>
    <t>AVERAGE CAPITAL EMPLOYED</t>
  </si>
  <si>
    <t>Scope effects</t>
  </si>
  <si>
    <t>EBIT EXCLUDING SHARE IN NET INCOME OF ENTITIES ACCOUNTED FOR USING THE EQUITY METHOD</t>
  </si>
  <si>
    <t>Share in net recurring income of entities accounted for using the equity method</t>
  </si>
  <si>
    <t>NOPAT</t>
  </si>
  <si>
    <t>ROCE= NOPAT / CE (average)</t>
  </si>
  <si>
    <t>Cash flow statement</t>
  </si>
  <si>
    <t>Gross cash flow before financial loss and income tax</t>
  </si>
  <si>
    <t>Income tax paid (excl. income tax paid on disposals)</t>
  </si>
  <si>
    <t>Change in operating working capital</t>
  </si>
  <si>
    <t>Cash flow from (used in) operating activities relating to discontinued operations</t>
  </si>
  <si>
    <t>CASH FLOW FROM (USED IN) OPERATING ACTIVITIES</t>
  </si>
  <si>
    <t>Net tangible and intangible investments</t>
  </si>
  <si>
    <t>Financial investments</t>
  </si>
  <si>
    <t>Disposals and other investment flows</t>
  </si>
  <si>
    <t>Cash flow from (used in) investing activities relating to discontinued operations</t>
  </si>
  <si>
    <t>CASH FLOW FROM (USED IN) INVESTMENT ACTIVITIES</t>
  </si>
  <si>
    <t>Dividends paid</t>
  </si>
  <si>
    <t>Balance of reimbursement of debt/new debt</t>
  </si>
  <si>
    <t>Net interests paid on financial activities</t>
  </si>
  <si>
    <t>Capital increase/hybrid issues</t>
  </si>
  <si>
    <t>Other cash flows</t>
  </si>
  <si>
    <t>CASH FLOW FROM (USED IN) FINANCIAL ACTIVITIES</t>
  </si>
  <si>
    <t>Impact of currency and other relating to discontinued operations</t>
  </si>
  <si>
    <t xml:space="preserve">Impact of currency and other </t>
  </si>
  <si>
    <t>TOTAL CASH FLOWS FOR THE PERIOD</t>
  </si>
  <si>
    <t>Reclassification of cash and cash equivalents relating to discontinued activities</t>
  </si>
  <si>
    <t>CASH AND CASH EQUIVALENTS AT THE BEGINNING OF THE PERIOD</t>
  </si>
  <si>
    <t>CASH AND CASH EQUIVALENTS AT THE END OF THE PERIOD</t>
  </si>
  <si>
    <t>Reconciliation between EBITDA and operating cash flow</t>
  </si>
  <si>
    <t>Restructuring costs cashed out</t>
  </si>
  <si>
    <t>Dividends and others</t>
  </si>
  <si>
    <t>CASH GENERATED FROM OPERATIONS BEFORE INCOME TAX AND WORKING CAPITAL REQUIREMENTS</t>
  </si>
  <si>
    <t>Tax position</t>
  </si>
  <si>
    <t>Consolidated income tax</t>
  </si>
  <si>
    <t>Effective tax rate</t>
  </si>
  <si>
    <t>Breakdown of total Capex by activity</t>
  </si>
  <si>
    <t xml:space="preserve">FY 2021 </t>
  </si>
  <si>
    <t>Maintenance</t>
  </si>
  <si>
    <t>Nuclear provisions funding</t>
  </si>
  <si>
    <t>RATING</t>
  </si>
  <si>
    <t>Strong 'Investment grade' category rating</t>
  </si>
  <si>
    <t>S&amp;P</t>
  </si>
  <si>
    <t>Fitch</t>
  </si>
  <si>
    <t>Long-term issuer rating</t>
  </si>
  <si>
    <t>Senior long-term unsecured rating</t>
  </si>
  <si>
    <t>Issuer default rating</t>
  </si>
  <si>
    <t>A+</t>
  </si>
  <si>
    <t>A1</t>
  </si>
  <si>
    <t>A</t>
  </si>
  <si>
    <t>Verbund (stable)</t>
  </si>
  <si>
    <t>A2</t>
  </si>
  <si>
    <t>A-</t>
  </si>
  <si>
    <t>EnBW (stable)</t>
  </si>
  <si>
    <t>A3</t>
  </si>
  <si>
    <t>EDF (CW negative)</t>
  </si>
  <si>
    <t>ENEL (stable)</t>
  </si>
  <si>
    <t>Vattenfall (stable)</t>
  </si>
  <si>
    <t>ENGIE (stable)</t>
  </si>
  <si>
    <t>BBB+</t>
  </si>
  <si>
    <t>Baa1</t>
  </si>
  <si>
    <t>EDF (RW negative)</t>
  </si>
  <si>
    <t>E.ON (stable)</t>
  </si>
  <si>
    <t>Iberdrola (stable)</t>
  </si>
  <si>
    <t>Orsted (stable)</t>
  </si>
  <si>
    <t>RWE (stable)</t>
  </si>
  <si>
    <t>SSE (stable)</t>
  </si>
  <si>
    <t>Vattenfall (positive)</t>
  </si>
  <si>
    <t>BBB</t>
  </si>
  <si>
    <t>Baa2</t>
  </si>
  <si>
    <t>Fortum (stable)</t>
  </si>
  <si>
    <t>EDP (stable)</t>
  </si>
  <si>
    <t>Naturgy (stable)</t>
  </si>
  <si>
    <t>BBB-</t>
  </si>
  <si>
    <t>Baa3</t>
  </si>
  <si>
    <t>EDP (positive)</t>
  </si>
  <si>
    <t>CREDIT</t>
  </si>
  <si>
    <t>Bridge financial to economic net debt</t>
  </si>
  <si>
    <t xml:space="preserve">IFRS NET FINANCIAL DEBT </t>
  </si>
  <si>
    <t>IFRS NFD / EBITDA</t>
  </si>
  <si>
    <t>ARO provisions</t>
  </si>
  <si>
    <t>Post-employment provisions (minus deferred tax assets) w/o regulated subsidiaries</t>
  </si>
  <si>
    <t>(-) Nuke dedicated assets</t>
  </si>
  <si>
    <t>ECONOMIC NET DEBT</t>
  </si>
  <si>
    <t>ECONOMIC NET DEBT / EBITDA</t>
  </si>
  <si>
    <t>Hybrids</t>
  </si>
  <si>
    <t>Issuer</t>
  </si>
  <si>
    <t>Currency</t>
  </si>
  <si>
    <t>Coupon</t>
  </si>
  <si>
    <t>Issue date</t>
  </si>
  <si>
    <t>First Reset date / First Call date</t>
  </si>
  <si>
    <t>GDF SUEZ</t>
  </si>
  <si>
    <t>EUR</t>
  </si>
  <si>
    <r>
      <t>ENGIE</t>
    </r>
    <r>
      <rPr>
        <vertAlign val="superscript"/>
        <sz val="9"/>
        <color rgb="FF353A3D"/>
        <rFont val="Arial Nova Light"/>
        <family val="2"/>
      </rPr>
      <t>1</t>
    </r>
  </si>
  <si>
    <t>1. Green Bonds</t>
  </si>
  <si>
    <t>2. Outsanding hybrids as of 31 December 2021</t>
  </si>
  <si>
    <r>
      <t>Breakdown of associates</t>
    </r>
    <r>
      <rPr>
        <vertAlign val="superscript"/>
        <sz val="12"/>
        <color rgb="FF353A3D"/>
        <rFont val="Arial Nova"/>
        <family val="2"/>
      </rPr>
      <t>1</t>
    </r>
  </si>
  <si>
    <r>
      <t>Installed capacity</t>
    </r>
    <r>
      <rPr>
        <vertAlign val="superscript"/>
        <sz val="8"/>
        <color theme="1"/>
        <rFont val="Arial Nova"/>
        <family val="2"/>
      </rPr>
      <t>1</t>
    </r>
    <r>
      <rPr>
        <b/>
        <sz val="8"/>
        <color theme="1"/>
        <rFont val="Arial Nova"/>
        <family val="2"/>
      </rPr>
      <t xml:space="preserve"> by geography and technology</t>
    </r>
  </si>
  <si>
    <t>In % of consolidation</t>
  </si>
  <si>
    <t>Net ownership</t>
  </si>
  <si>
    <t xml:space="preserve">Supply </t>
  </si>
  <si>
    <r>
      <t xml:space="preserve">1. </t>
    </r>
    <r>
      <rPr>
        <sz val="10"/>
        <color rgb="FF353A3D"/>
        <rFont val="Arial Nova Light"/>
        <family val="2"/>
      </rPr>
      <t>Excluding Energy Solutions asset' output</t>
    </r>
  </si>
  <si>
    <t>For FY 2021</t>
  </si>
  <si>
    <r>
      <t>In % of consolidation</t>
    </r>
    <r>
      <rPr>
        <b/>
        <u/>
        <vertAlign val="superscript"/>
        <sz val="8"/>
        <rFont val="Arial Nova"/>
        <family val="2"/>
      </rPr>
      <t>2</t>
    </r>
  </si>
  <si>
    <r>
      <t>Net ownership</t>
    </r>
    <r>
      <rPr>
        <b/>
        <u/>
        <vertAlign val="superscript"/>
        <sz val="8"/>
        <rFont val="Arial Nova"/>
        <family val="2"/>
      </rPr>
      <t>3</t>
    </r>
  </si>
  <si>
    <t>Impact of foreign exchange evolution</t>
  </si>
  <si>
    <t>3. EBIT excluding share in net income of entities accounted for using the equity method plus other income and financial expenses, multiplied by the statutory tax rates in force in the underlying jurisdictions</t>
  </si>
  <si>
    <t>2. Mainly unwinding effect of long-term provisions and interest cost of employee benefits</t>
  </si>
  <si>
    <t>1. Adjusted to make the composition of capital employed consistent with that of NOPAT for main scope changes</t>
  </si>
  <si>
    <t>Net installed capacity @100% (GWh)</t>
  </si>
  <si>
    <r>
      <t>Electricity output</t>
    </r>
    <r>
      <rPr>
        <b/>
        <vertAlign val="superscript"/>
        <sz val="12"/>
        <color rgb="FF353A3D"/>
        <rFont val="Arial Nova"/>
        <family val="2"/>
      </rPr>
      <t>1</t>
    </r>
    <r>
      <rPr>
        <b/>
        <sz val="12"/>
        <color rgb="FF353A3D"/>
        <rFont val="Arial Nova"/>
        <family val="2"/>
      </rPr>
      <t xml:space="preserve"> by geography and by technology</t>
    </r>
  </si>
  <si>
    <t>Cash flow from (used in) operating activities relating to continuing operations</t>
  </si>
  <si>
    <t>Cash flow from (used in) investing activities relating to continuing operations</t>
  </si>
  <si>
    <t>Cash flow from (used in) financial activities relating to continuing operations</t>
  </si>
  <si>
    <t>Impact of currency and other relating to continuing operations</t>
  </si>
  <si>
    <t>Non-controlling interests relating to continuing operations</t>
  </si>
  <si>
    <t>NET INCOME / (LOSS) RELATING TO CONTINUING OPERATIONS, GROUP SHARE</t>
  </si>
  <si>
    <t>Net recurring income from non-controlling interests relating to continuing operations</t>
  </si>
  <si>
    <t>Net recurring income relating to continuing operations, Group share</t>
  </si>
  <si>
    <t>2. Considering Net Recurring Income relating to continuing operations, Group share</t>
  </si>
  <si>
    <t>As at 31 December 2021 / FY 2021</t>
  </si>
  <si>
    <t>As at 31 December 2021</t>
  </si>
  <si>
    <t>As at 31 December 2021, at 100%</t>
  </si>
  <si>
    <t>As at 31 Dec 2021</t>
  </si>
  <si>
    <t>As at 15 February 2022</t>
  </si>
  <si>
    <t>Contract duration and hedge ratio</t>
  </si>
  <si>
    <t>2. Including mainly Corporate, GEMS (GEM + main Supply B2B activities) and GTT</t>
  </si>
  <si>
    <t>1. Including mainly Corporate, GEMS (GEM + main Supply B2B activities) and GTT</t>
  </si>
  <si>
    <r>
      <t>Others (GEMS</t>
    </r>
    <r>
      <rPr>
        <b/>
        <vertAlign val="superscript"/>
        <sz val="12"/>
        <color rgb="FF353A3D"/>
        <rFont val="Arial Nova"/>
        <family val="2"/>
      </rPr>
      <t>1</t>
    </r>
    <r>
      <rPr>
        <b/>
        <sz val="12"/>
        <color rgb="FF353A3D"/>
        <rFont val="Arial Nova"/>
        <family val="2"/>
      </rPr>
      <t>, E&amp;C, GTT and Others)</t>
    </r>
  </si>
  <si>
    <t>1. GEMS = GEM + main Supply B2B activities</t>
  </si>
  <si>
    <r>
      <t>FY 2021</t>
    </r>
    <r>
      <rPr>
        <vertAlign val="superscript"/>
        <sz val="10"/>
        <color rgb="FF353A3D"/>
        <rFont val="Arial Nova"/>
        <family val="2"/>
      </rPr>
      <t>1</t>
    </r>
  </si>
  <si>
    <r>
      <t>Others</t>
    </r>
    <r>
      <rPr>
        <b/>
        <sz val="3"/>
        <color rgb="FF7F7F7F"/>
        <rFont val="Arial Nova"/>
        <family val="2"/>
      </rPr>
      <t xml:space="preserve"> </t>
    </r>
    <r>
      <rPr>
        <vertAlign val="superscript"/>
        <sz val="9"/>
        <color rgb="FF353A3D"/>
        <rFont val="Arial Nova"/>
        <family val="2"/>
      </rPr>
      <t>2</t>
    </r>
  </si>
  <si>
    <r>
      <t>Others</t>
    </r>
    <r>
      <rPr>
        <b/>
        <sz val="3"/>
        <color rgb="FF7F7F7F"/>
        <rFont val="Arial Nova"/>
        <family val="2"/>
      </rPr>
      <t xml:space="preserve"> </t>
    </r>
    <r>
      <rPr>
        <vertAlign val="superscript"/>
        <sz val="9"/>
        <color rgb="FF353A3D"/>
        <rFont val="Arial Nova"/>
        <family val="2"/>
      </rPr>
      <t>1</t>
    </r>
  </si>
  <si>
    <r>
      <t>Others</t>
    </r>
    <r>
      <rPr>
        <b/>
        <sz val="4"/>
        <color rgb="FF7F7F7F"/>
        <rFont val="Arial Nova"/>
        <family val="2"/>
      </rPr>
      <t xml:space="preserve"> </t>
    </r>
    <r>
      <rPr>
        <vertAlign val="superscript"/>
        <sz val="9"/>
        <color rgb="FF353A3D"/>
        <rFont val="Arial Nova"/>
        <family val="2"/>
      </rPr>
      <t>2</t>
    </r>
  </si>
  <si>
    <t>USA &amp;Canada</t>
  </si>
  <si>
    <t xml:space="preserve">USA &amp; </t>
  </si>
  <si>
    <t>US &amp; Canada</t>
  </si>
  <si>
    <r>
      <t xml:space="preserve">KFIs </t>
    </r>
    <r>
      <rPr>
        <sz val="12"/>
        <color rgb="FF353A3D"/>
        <rFont val="Arial Nova Light"/>
        <family val="2"/>
      </rPr>
      <t>(€m)</t>
    </r>
  </si>
  <si>
    <r>
      <t xml:space="preserve">D </t>
    </r>
    <r>
      <rPr>
        <sz val="12"/>
        <color rgb="FF353A3D"/>
        <rFont val="Arial Nova Light"/>
        <family val="2"/>
      </rPr>
      <t>21/20</t>
    </r>
  </si>
  <si>
    <r>
      <t>D</t>
    </r>
    <r>
      <rPr>
        <sz val="12"/>
        <color rgb="FF353A3D"/>
        <rFont val="Arial"/>
        <family val="2"/>
      </rPr>
      <t xml:space="preserve"> </t>
    </r>
    <r>
      <rPr>
        <sz val="12"/>
        <color rgb="FF353A3D"/>
        <rFont val="Arial Nova Light"/>
        <family val="2"/>
      </rPr>
      <t>org</t>
    </r>
  </si>
  <si>
    <r>
      <t>Growth Capex</t>
    </r>
    <r>
      <rPr>
        <vertAlign val="superscript"/>
        <sz val="10"/>
        <color rgb="FF353A3D"/>
        <rFont val="Arial Nova Light"/>
        <family val="2"/>
      </rPr>
      <t>1</t>
    </r>
  </si>
  <si>
    <r>
      <t>Renewables</t>
    </r>
    <r>
      <rPr>
        <vertAlign val="superscript"/>
        <sz val="10"/>
        <color rgb="FF353A3D"/>
        <rFont val="Arial Nova"/>
        <family val="2"/>
      </rPr>
      <t>1</t>
    </r>
  </si>
  <si>
    <t xml:space="preserve">                   -   </t>
  </si>
  <si>
    <r>
      <t>Availability hydro (%) excl. CNR</t>
    </r>
    <r>
      <rPr>
        <vertAlign val="superscript"/>
        <sz val="11"/>
        <color rgb="FF353A3D"/>
        <rFont val="Arial Nova"/>
        <family val="2"/>
      </rPr>
      <t>2</t>
    </r>
  </si>
  <si>
    <r>
      <t xml:space="preserve">Residual contract duration </t>
    </r>
    <r>
      <rPr>
        <sz val="11"/>
        <color rgb="FF353A3D"/>
        <rFont val="Arial Nova Light"/>
        <family val="2"/>
      </rPr>
      <t>(years)</t>
    </r>
  </si>
  <si>
    <r>
      <t xml:space="preserve">2022 </t>
    </r>
    <r>
      <rPr>
        <sz val="11"/>
        <color rgb="FF353A3D"/>
        <rFont val="Arial Nova Light"/>
        <family val="2"/>
      </rPr>
      <t>(TWh)</t>
    </r>
  </si>
  <si>
    <r>
      <t xml:space="preserve">KFIs </t>
    </r>
    <r>
      <rPr>
        <sz val="11"/>
        <color rgb="FF353A3D"/>
        <rFont val="Arial Nova Light"/>
        <family val="2"/>
      </rPr>
      <t>(€m)</t>
    </r>
  </si>
  <si>
    <r>
      <t xml:space="preserve">D </t>
    </r>
    <r>
      <rPr>
        <sz val="11"/>
        <color rgb="FF353A3D"/>
        <rFont val="Arial Nova Light"/>
        <family val="2"/>
      </rPr>
      <t>21/20</t>
    </r>
  </si>
  <si>
    <r>
      <t>D</t>
    </r>
    <r>
      <rPr>
        <sz val="11"/>
        <color rgb="FF353A3D"/>
        <rFont val="Arial"/>
        <family val="2"/>
      </rPr>
      <t xml:space="preserve"> </t>
    </r>
    <r>
      <rPr>
        <sz val="11"/>
        <color rgb="FF353A3D"/>
        <rFont val="Arial Nova Light"/>
        <family val="2"/>
      </rPr>
      <t>org</t>
    </r>
  </si>
  <si>
    <t>Volumes</t>
  </si>
  <si>
    <r>
      <t xml:space="preserve">EBITDA / EBIT </t>
    </r>
    <r>
      <rPr>
        <sz val="11"/>
        <color rgb="FF353A3D"/>
        <rFont val="Arial Nova Light"/>
        <family val="2"/>
      </rPr>
      <t>(€m)</t>
    </r>
  </si>
  <si>
    <r>
      <t>France, return on RAB (%)</t>
    </r>
    <r>
      <rPr>
        <vertAlign val="superscript"/>
        <sz val="10.5"/>
        <color rgb="FF353A3D"/>
        <rFont val="Arial Nova Light"/>
        <family val="2"/>
      </rPr>
      <t>1</t>
    </r>
  </si>
  <si>
    <r>
      <t>France, return on RAB (%)</t>
    </r>
    <r>
      <rPr>
        <vertAlign val="superscript"/>
        <sz val="10.5"/>
        <color rgb="FF353A3D"/>
        <rFont val="Arial Nova Light"/>
        <family val="2"/>
      </rPr>
      <t>2</t>
    </r>
  </si>
  <si>
    <r>
      <t>France, return on RAB (%)</t>
    </r>
    <r>
      <rPr>
        <vertAlign val="superscript"/>
        <sz val="10.5"/>
        <color rgb="FF353A3D"/>
        <rFont val="Arial Nova Light"/>
        <family val="2"/>
      </rPr>
      <t>3</t>
    </r>
  </si>
  <si>
    <r>
      <t>Germany, capacity sold (TWh)</t>
    </r>
    <r>
      <rPr>
        <vertAlign val="superscript"/>
        <sz val="10.5"/>
        <color rgb="FF353A3D"/>
        <rFont val="Arial Nova Light"/>
        <family val="2"/>
      </rPr>
      <t>5</t>
    </r>
  </si>
  <si>
    <r>
      <t>UK, capacity sold (TWh)</t>
    </r>
    <r>
      <rPr>
        <vertAlign val="superscript"/>
        <sz val="10.5"/>
        <color rgb="FF353A3D"/>
        <rFont val="Arial Nova Light"/>
        <family val="2"/>
      </rPr>
      <t>5</t>
    </r>
  </si>
  <si>
    <r>
      <t>France, return on RAB (%)</t>
    </r>
    <r>
      <rPr>
        <vertAlign val="superscript"/>
        <sz val="10.5"/>
        <color rgb="FF353A3D"/>
        <rFont val="Arial Nova Light"/>
        <family val="2"/>
      </rPr>
      <t>4</t>
    </r>
  </si>
  <si>
    <t>Commercial Backlog - French concessions - TO (€bn)</t>
  </si>
  <si>
    <r>
      <t xml:space="preserve">Capacity @100% </t>
    </r>
    <r>
      <rPr>
        <sz val="12"/>
        <color rgb="FF353A3D"/>
        <rFont val="Arial Nova"/>
        <family val="2"/>
      </rPr>
      <t>(GW)</t>
    </r>
  </si>
  <si>
    <r>
      <t xml:space="preserve">Capacity @100% </t>
    </r>
    <r>
      <rPr>
        <sz val="12"/>
        <color rgb="FF353A3D"/>
        <rFont val="Arial Nova Light"/>
        <family val="2"/>
      </rPr>
      <t>(GW)</t>
    </r>
  </si>
  <si>
    <r>
      <t xml:space="preserve">Production @100% </t>
    </r>
    <r>
      <rPr>
        <sz val="12"/>
        <color rgb="FF353A3D"/>
        <rFont val="Arial Nova Light"/>
        <family val="2"/>
      </rPr>
      <t>(TWh)</t>
    </r>
  </si>
  <si>
    <t xml:space="preserve">-   </t>
  </si>
  <si>
    <r>
      <t>Pumped storage</t>
    </r>
    <r>
      <rPr>
        <vertAlign val="superscript"/>
        <sz val="11"/>
        <color rgb="FF353A3D"/>
        <rFont val="Arial Nova Light"/>
        <family val="2"/>
      </rPr>
      <t>1</t>
    </r>
  </si>
  <si>
    <r>
      <t xml:space="preserve">Production @100% </t>
    </r>
    <r>
      <rPr>
        <sz val="12"/>
        <color rgb="FF353A3D"/>
        <rFont val="Arial Nova"/>
        <family val="2"/>
      </rPr>
      <t>(TWh)</t>
    </r>
  </si>
  <si>
    <r>
      <t>Pumped storage</t>
    </r>
    <r>
      <rPr>
        <vertAlign val="superscript"/>
        <sz val="12"/>
        <color rgb="FF353A3D"/>
        <rFont val="Arial Nova Light"/>
        <family val="2"/>
      </rPr>
      <t>1</t>
    </r>
  </si>
  <si>
    <r>
      <t>CO</t>
    </r>
    <r>
      <rPr>
        <vertAlign val="subscript"/>
        <sz val="12"/>
        <color rgb="FF353A3D"/>
        <rFont val="Arial Nova Light"/>
        <family val="2"/>
      </rPr>
      <t>2</t>
    </r>
    <r>
      <rPr>
        <sz val="12"/>
        <color rgb="FF353A3D"/>
        <rFont val="Arial Nova Light"/>
        <family val="2"/>
      </rPr>
      <t xml:space="preserve"> (mt)</t>
    </r>
  </si>
  <si>
    <r>
      <t xml:space="preserve">EBITDA / EBIT </t>
    </r>
    <r>
      <rPr>
        <sz val="11"/>
        <color rgb="FF353A3D"/>
        <rFont val="Arial Nova Light"/>
        <family val="2"/>
      </rPr>
      <t>(€m)</t>
    </r>
  </si>
  <si>
    <t>(k)</t>
  </si>
  <si>
    <r>
      <t xml:space="preserve">KFIs </t>
    </r>
    <r>
      <rPr>
        <sz val="11"/>
        <color rgb="FF353A3D"/>
        <rFont val="Arial Nova Light"/>
        <family val="2"/>
      </rPr>
      <t>(€m)</t>
    </r>
  </si>
  <si>
    <r>
      <t xml:space="preserve">D </t>
    </r>
    <r>
      <rPr>
        <sz val="11"/>
        <color rgb="FF353A3D"/>
        <rFont val="Arial Nova Light"/>
        <family val="2"/>
      </rPr>
      <t>21/20</t>
    </r>
  </si>
  <si>
    <r>
      <t>D</t>
    </r>
    <r>
      <rPr>
        <sz val="11"/>
        <color rgb="FF353A3D"/>
        <rFont val="Arial"/>
        <family val="2"/>
      </rPr>
      <t xml:space="preserve"> </t>
    </r>
    <r>
      <rPr>
        <sz val="11"/>
        <color rgb="FF353A3D"/>
        <rFont val="Arial Nova Light"/>
        <family val="2"/>
      </rPr>
      <t>org</t>
    </r>
  </si>
  <si>
    <t>Installed</t>
  </si>
  <si>
    <t>capacity</t>
  </si>
  <si>
    <r>
      <t xml:space="preserve">@100% </t>
    </r>
    <r>
      <rPr>
        <sz val="11"/>
        <color rgb="FF353A3D"/>
        <rFont val="Arial Nova Light"/>
        <family val="2"/>
      </rPr>
      <t>(MW)</t>
    </r>
  </si>
  <si>
    <t>End of</t>
  </si>
  <si>
    <t>operations / contracts</t>
  </si>
  <si>
    <t>02/15/2025</t>
  </si>
  <si>
    <r>
      <t>Chooz B (drawing rights)</t>
    </r>
    <r>
      <rPr>
        <vertAlign val="superscript"/>
        <sz val="10"/>
        <color rgb="FF353A3D"/>
        <rFont val="Arial Nova Light"/>
        <family val="2"/>
      </rPr>
      <t>2</t>
    </r>
  </si>
  <si>
    <r>
      <t>Tricastin (drawing rights)</t>
    </r>
    <r>
      <rPr>
        <vertAlign val="superscript"/>
        <sz val="10"/>
        <color rgb="FF353A3D"/>
        <rFont val="Arial Nova Light"/>
        <family val="2"/>
      </rPr>
      <t>3</t>
    </r>
  </si>
  <si>
    <r>
      <t xml:space="preserve">FY 2021 </t>
    </r>
    <r>
      <rPr>
        <sz val="11"/>
        <color rgb="FF353A3D"/>
        <rFont val="Arial Nova"/>
        <family val="2"/>
      </rPr>
      <t>(TWh)</t>
    </r>
  </si>
  <si>
    <r>
      <t xml:space="preserve">FY 2020 </t>
    </r>
    <r>
      <rPr>
        <sz val="11"/>
        <color rgb="FF353A3D"/>
        <rFont val="Arial Nova"/>
        <family val="2"/>
      </rPr>
      <t>(TWh)</t>
    </r>
  </si>
  <si>
    <t xml:space="preserve">                    -   </t>
  </si>
  <si>
    <r>
      <t>Others</t>
    </r>
    <r>
      <rPr>
        <vertAlign val="superscript"/>
        <sz val="10"/>
        <color rgb="FF353A3D"/>
        <rFont val="Arial Nova Light"/>
        <family val="2"/>
      </rPr>
      <t>4</t>
    </r>
  </si>
  <si>
    <r>
      <t xml:space="preserve">France </t>
    </r>
    <r>
      <rPr>
        <sz val="9"/>
        <color rgb="FF0070C0"/>
        <rFont val="Arial Nova"/>
        <family val="2"/>
      </rPr>
      <t>of which</t>
    </r>
  </si>
  <si>
    <r>
      <t xml:space="preserve">Latin America </t>
    </r>
    <r>
      <rPr>
        <sz val="9"/>
        <color rgb="FF0070C0"/>
        <rFont val="Arial Nova"/>
        <family val="2"/>
      </rPr>
      <t>of which</t>
    </r>
  </si>
  <si>
    <r>
      <t xml:space="preserve">USA &amp; Canada </t>
    </r>
    <r>
      <rPr>
        <sz val="9"/>
        <color rgb="FF0070C0"/>
        <rFont val="Arial Nova"/>
        <family val="2"/>
      </rPr>
      <t>of which</t>
    </r>
  </si>
  <si>
    <r>
      <t xml:space="preserve">Middle East, Asia &amp; Africa </t>
    </r>
    <r>
      <rPr>
        <sz val="9"/>
        <color rgb="FF0070C0"/>
        <rFont val="Arial Nova"/>
        <family val="2"/>
      </rPr>
      <t>of which</t>
    </r>
  </si>
  <si>
    <r>
      <t xml:space="preserve">By geographic area </t>
    </r>
    <r>
      <rPr>
        <sz val="11"/>
        <color rgb="FF353A3D"/>
        <rFont val="Arial Nova"/>
        <family val="2"/>
      </rPr>
      <t>(MW)</t>
    </r>
  </si>
  <si>
    <r>
      <t xml:space="preserve">By technology </t>
    </r>
    <r>
      <rPr>
        <sz val="11"/>
        <color rgb="FF353A3D"/>
        <rFont val="Arial Nova"/>
        <family val="2"/>
      </rPr>
      <t>(MW)</t>
    </r>
  </si>
  <si>
    <t xml:space="preserve">    o/w Asia </t>
  </si>
  <si>
    <r>
      <t>In % of consolidation</t>
    </r>
    <r>
      <rPr>
        <vertAlign val="superscript"/>
        <sz val="11"/>
        <color rgb="FF353A3D"/>
        <rFont val="Arial Nova"/>
        <family val="2"/>
      </rPr>
      <t>2</t>
    </r>
  </si>
  <si>
    <r>
      <t>Net ownership</t>
    </r>
    <r>
      <rPr>
        <vertAlign val="superscript"/>
        <sz val="11"/>
        <color rgb="FF353A3D"/>
        <rFont val="Arial Nova"/>
        <family val="2"/>
      </rPr>
      <t>3</t>
    </r>
  </si>
  <si>
    <r>
      <t>Average number of shares</t>
    </r>
    <r>
      <rPr>
        <vertAlign val="superscript"/>
        <sz val="11"/>
        <color rgb="FF353A3D"/>
        <rFont val="Arial Nova Light"/>
        <family val="2"/>
      </rPr>
      <t>1</t>
    </r>
  </si>
  <si>
    <t xml:space="preserve"> 2,419 million </t>
  </si>
  <si>
    <r>
      <t>Recurring EPS</t>
    </r>
    <r>
      <rPr>
        <vertAlign val="superscript"/>
        <sz val="11"/>
        <color rgb="FF353A3D"/>
        <rFont val="Arial Nova Light"/>
        <family val="2"/>
      </rPr>
      <t>2</t>
    </r>
  </si>
  <si>
    <r>
      <t>Recurring EPS</t>
    </r>
    <r>
      <rPr>
        <vertAlign val="superscript"/>
        <sz val="11"/>
        <color rgb="FF353A3D"/>
        <rFont val="Arial Nova Light"/>
        <family val="2"/>
      </rPr>
      <t>2</t>
    </r>
    <r>
      <rPr>
        <sz val="12"/>
        <color rgb="FF353A3D"/>
        <rFont val="Arial Nova Light"/>
        <family val="2"/>
      </rPr>
      <t xml:space="preserve"> -  post hybrids coupons</t>
    </r>
    <r>
      <rPr>
        <vertAlign val="superscript"/>
        <sz val="11"/>
        <color rgb="FF000000"/>
        <rFont val="Arial Nova Light"/>
        <family val="2"/>
      </rPr>
      <t>3</t>
    </r>
    <r>
      <rPr>
        <sz val="12"/>
        <color rgb="FF353A3D"/>
        <rFont val="Arial Nova Light"/>
        <family val="2"/>
      </rPr>
      <t xml:space="preserve"> </t>
    </r>
  </si>
  <si>
    <r>
      <t>Other</t>
    </r>
    <r>
      <rPr>
        <vertAlign val="superscript"/>
        <sz val="10"/>
        <color rgb="FF353A3D"/>
        <rFont val="Arial Nova Light"/>
        <family val="2"/>
      </rPr>
      <t>1</t>
    </r>
  </si>
  <si>
    <r>
      <t>D</t>
    </r>
    <r>
      <rPr>
        <sz val="10.5"/>
        <color rgb="FF353A3D"/>
        <rFont val="Arial Nova Light"/>
        <family val="2"/>
      </rPr>
      <t xml:space="preserve"> Closing rate </t>
    </r>
  </si>
  <si>
    <r>
      <t>AVERAGE CAPITAL EMPLOYED - adjusted</t>
    </r>
    <r>
      <rPr>
        <vertAlign val="superscript"/>
        <sz val="11"/>
        <color rgb="FF353A3D"/>
        <rFont val="Arial Nova"/>
        <family val="2"/>
      </rPr>
      <t>1</t>
    </r>
  </si>
  <si>
    <r>
      <t>Other income and financial expenses</t>
    </r>
    <r>
      <rPr>
        <vertAlign val="superscript"/>
        <sz val="11"/>
        <color rgb="FF353A3D"/>
        <rFont val="Arial Nova Light"/>
        <family val="2"/>
      </rPr>
      <t>2</t>
    </r>
  </si>
  <si>
    <r>
      <t>Normative income tax</t>
    </r>
    <r>
      <rPr>
        <vertAlign val="superscript"/>
        <sz val="11"/>
        <color rgb="FF353A3D"/>
        <rFont val="Arial Nova Light"/>
        <family val="2"/>
      </rPr>
      <t>3</t>
    </r>
  </si>
  <si>
    <t>Consolidated income before tax, share in entities accounted for</t>
  </si>
  <si>
    <t>using the equity method and discontinued operations</t>
  </si>
  <si>
    <r>
      <t>Growth</t>
    </r>
    <r>
      <rPr>
        <vertAlign val="superscript"/>
        <sz val="11"/>
        <color rgb="FF353A3D"/>
        <rFont val="Arial Nova"/>
        <family val="2"/>
      </rPr>
      <t>1</t>
    </r>
  </si>
  <si>
    <t>Moody’s</t>
  </si>
  <si>
    <t>Non-Call</t>
  </si>
  <si>
    <r>
      <t xml:space="preserve">period </t>
    </r>
    <r>
      <rPr>
        <sz val="12"/>
        <color rgb="FF353A3D"/>
        <rFont val="Arial Nova Light"/>
        <family val="2"/>
      </rPr>
      <t>(years)</t>
    </r>
  </si>
  <si>
    <t>Outstanding</t>
  </si>
  <si>
    <r>
      <t xml:space="preserve">amount </t>
    </r>
    <r>
      <rPr>
        <sz val="12"/>
        <color rgb="FF353A3D"/>
        <rFont val="Arial Nova Light"/>
        <family val="2"/>
      </rPr>
      <t>(€m)</t>
    </r>
    <r>
      <rPr>
        <vertAlign val="superscript"/>
        <sz val="12"/>
        <color rgb="FF353A3D"/>
        <rFont val="Arial Nova"/>
        <family val="2"/>
      </rPr>
      <t>2</t>
    </r>
  </si>
  <si>
    <r>
      <t xml:space="preserve">Annual coupon payment </t>
    </r>
    <r>
      <rPr>
        <sz val="12"/>
        <color rgb="FF353A3D"/>
        <rFont val="Arial Nova Light"/>
        <family val="2"/>
      </rPr>
      <t>(€m)</t>
    </r>
  </si>
  <si>
    <t>Growth Capex</t>
  </si>
  <si>
    <t>1.Restated data to exclude countries ENGIE exited or stopped developments following geographical rationalization presented in May 2021</t>
  </si>
  <si>
    <r>
      <t>Distributed energy infrastructures</t>
    </r>
    <r>
      <rPr>
        <vertAlign val="superscript"/>
        <sz val="11"/>
        <color rgb="FF353A3D"/>
        <rFont val="Arial Nova Light"/>
        <family val="2"/>
      </rPr>
      <t>1</t>
    </r>
  </si>
  <si>
    <t>Commissionning</t>
  </si>
  <si>
    <t>Acquisition</t>
  </si>
  <si>
    <t>Xina Solar One</t>
  </si>
  <si>
    <t>South Africa</t>
  </si>
  <si>
    <t>(2,079)</t>
  </si>
  <si>
    <t>(123)</t>
  </si>
  <si>
    <t>(422)</t>
  </si>
  <si>
    <t>(675)</t>
  </si>
  <si>
    <t>(96)</t>
  </si>
  <si>
    <t>Ankara</t>
  </si>
  <si>
    <t>(763)</t>
  </si>
  <si>
    <t>Decommissionning &amp; Other</t>
  </si>
  <si>
    <t>Al-Rusail</t>
  </si>
  <si>
    <t>Al Kamil Site</t>
  </si>
  <si>
    <t>(576)</t>
  </si>
  <si>
    <t>(480)</t>
  </si>
  <si>
    <t>(1,712)</t>
  </si>
  <si>
    <t>(280)</t>
  </si>
  <si>
    <t>(158)</t>
  </si>
  <si>
    <t>(84)</t>
  </si>
  <si>
    <t>(11)</t>
  </si>
  <si>
    <t>1.  Excluding Energy Solutions capacity</t>
  </si>
  <si>
    <r>
      <t xml:space="preserve">The average rate </t>
    </r>
    <r>
      <rPr>
        <sz val="12"/>
        <color rgb="FF0070C0"/>
        <rFont val="Arial Nova Light"/>
        <family val="2"/>
      </rPr>
      <t xml:space="preserve">applies to the </t>
    </r>
    <r>
      <rPr>
        <b/>
        <sz val="12"/>
        <color rgb="FF0070C0"/>
        <rFont val="Arial Nova Light"/>
        <family val="2"/>
      </rPr>
      <t>income statement</t>
    </r>
    <r>
      <rPr>
        <sz val="12"/>
        <color rgb="FF0070C0"/>
        <rFont val="Arial Nova Light"/>
        <family val="2"/>
      </rPr>
      <t xml:space="preserve"> and to the </t>
    </r>
    <r>
      <rPr>
        <b/>
        <sz val="12"/>
        <color rgb="FF0070C0"/>
        <rFont val="Arial Nova Light"/>
        <family val="2"/>
      </rPr>
      <t>cash flow statement</t>
    </r>
  </si>
  <si>
    <r>
      <t xml:space="preserve">The closing rate </t>
    </r>
    <r>
      <rPr>
        <sz val="12"/>
        <color rgb="FF0070C0"/>
        <rFont val="Arial Nova Light"/>
        <family val="2"/>
      </rPr>
      <t xml:space="preserve">applies to the </t>
    </r>
    <r>
      <rPr>
        <b/>
        <sz val="12"/>
        <color rgb="FF0070C0"/>
        <rFont val="Arial Nova Light"/>
        <family val="2"/>
      </rPr>
      <t>balance sheet</t>
    </r>
  </si>
  <si>
    <t>31 Dec</t>
  </si>
  <si>
    <t>2. Chooz: 750 MW* average availability of total EDF nuclear fleet in France (excl. Tricastin)</t>
  </si>
  <si>
    <r>
      <t xml:space="preserve">3. </t>
    </r>
    <r>
      <rPr>
        <sz val="10"/>
        <color rgb="FF353A3D"/>
        <rFont val="Arial Nova Light"/>
        <family val="2"/>
      </rPr>
      <t>Tricastin: 468 MW* local avaibility of Tricastin units</t>
    </r>
  </si>
  <si>
    <t>As at 31 Dec 2020</t>
  </si>
  <si>
    <t>Recurring effective tax rate</t>
  </si>
  <si>
    <t>-0</t>
  </si>
  <si>
    <t>-0.0</t>
  </si>
  <si>
    <t xml:space="preserve">   o/w Regulated tariffs</t>
  </si>
  <si>
    <t>2,627 </t>
  </si>
  <si>
    <t>3,065 </t>
  </si>
  <si>
    <t>o/w Asia</t>
  </si>
  <si>
    <t xml:space="preserve">EBIT margin </t>
  </si>
  <si>
    <t>3. Including hybrids refinancing costs 2020 &amp; 2021</t>
  </si>
  <si>
    <t>Disposal</t>
  </si>
  <si>
    <r>
      <t>Hydro volumes France</t>
    </r>
    <r>
      <rPr>
        <vertAlign val="superscript"/>
        <sz val="12"/>
        <color rgb="FF353A3D"/>
        <rFont val="Arial Nova Light"/>
        <family val="2"/>
      </rPr>
      <t>3</t>
    </r>
    <r>
      <rPr>
        <sz val="12"/>
        <color rgb="FF353A3D"/>
        <rFont val="Arial Nova Light"/>
        <family val="2"/>
      </rPr>
      <t xml:space="preserve"> (TWh @100%)</t>
    </r>
  </si>
  <si>
    <t>GFOM (€m)</t>
  </si>
  <si>
    <t>DBSO margins (€m)</t>
  </si>
  <si>
    <t>Load factor onshore wind (%)</t>
  </si>
  <si>
    <r>
      <t xml:space="preserve">1. </t>
    </r>
    <r>
      <rPr>
        <sz val="10"/>
        <color rgb="FF353A3D"/>
        <rFont val="Arial Nova Light"/>
        <family val="2"/>
      </rPr>
      <t>Excluding renewables capacity managed by Thermal and Energy Solutions, and including 0.1 GW of pumped storage in Germany</t>
    </r>
  </si>
  <si>
    <t>Years and volume in % of consolidation</t>
  </si>
  <si>
    <t>GEMS</t>
  </si>
  <si>
    <t>Economic net debt / EBITDA</t>
  </si>
  <si>
    <t>1. Associates = share in net recurring income of entities consolidated under equity method</t>
  </si>
  <si>
    <t>1. Excluding renewables capacity managed by Thermal and Energy Solutions, and including 0.1 GW of pumped storage in Germany</t>
  </si>
  <si>
    <t>Rest of the world</t>
  </si>
  <si>
    <r>
      <t xml:space="preserve">Rest of Europe </t>
    </r>
    <r>
      <rPr>
        <sz val="9"/>
        <color rgb="FF0070C0"/>
        <rFont val="Arial Nova"/>
        <family val="2"/>
      </rPr>
      <t>of which</t>
    </r>
  </si>
  <si>
    <t>KPIs and GEMS Volume</t>
  </si>
  <si>
    <r>
      <t xml:space="preserve">Other </t>
    </r>
    <r>
      <rPr>
        <sz val="9"/>
        <color rgb="FF0070C0"/>
        <rFont val="Arial Nova"/>
        <family val="2"/>
      </rPr>
      <t>of which</t>
    </r>
  </si>
  <si>
    <t>Seamade</t>
  </si>
  <si>
    <t>1. Net of DBSO and US tax equity proceeds</t>
  </si>
  <si>
    <t>+23.2%</t>
  </si>
  <si>
    <t>+7.8%</t>
  </si>
  <si>
    <t>+8.4%</t>
  </si>
  <si>
    <t>+23.4%</t>
  </si>
  <si>
    <t>+17.6%</t>
  </si>
  <si>
    <t>+32.9%</t>
  </si>
  <si>
    <t>+18.6%</t>
  </si>
  <si>
    <t>+21.7%</t>
  </si>
  <si>
    <t>Normative temperature effects - France</t>
  </si>
  <si>
    <t>GRDF</t>
  </si>
  <si>
    <t>Production capacity under construction @100% (GWh)</t>
  </si>
  <si>
    <t xml:space="preserve">Production capacity connected to GRDF/GRTgaz (GWh/y) </t>
  </si>
  <si>
    <t>Number of site connected to GRDF/GRTgaz</t>
  </si>
  <si>
    <t>Normative temperature effects - B2C France</t>
  </si>
  <si>
    <r>
      <t>Normative temperature effects – French Supply B2B activities</t>
    </r>
    <r>
      <rPr>
        <b/>
        <vertAlign val="superscript"/>
        <sz val="11"/>
        <color rgb="FF353A3D"/>
        <rFont val="Arial Nova"/>
        <family val="2"/>
      </rPr>
      <t>1</t>
    </r>
  </si>
  <si>
    <r>
      <t xml:space="preserve"> o/w RoR</t>
    </r>
    <r>
      <rPr>
        <i/>
        <vertAlign val="superscript"/>
        <sz val="10"/>
        <color rgb="FF353A3D"/>
        <rFont val="Arial Nova Light"/>
        <family val="2"/>
      </rPr>
      <t xml:space="preserve"> 4</t>
    </r>
  </si>
  <si>
    <r>
      <t xml:space="preserve"> o/w Hybrid pumped storage &amp; RoR </t>
    </r>
    <r>
      <rPr>
        <i/>
        <vertAlign val="superscript"/>
        <sz val="10"/>
        <color rgb="FF353A3D"/>
        <rFont val="Arial Nova Light"/>
        <family val="2"/>
      </rPr>
      <t>4</t>
    </r>
  </si>
  <si>
    <t>4. RoR = Run of River</t>
  </si>
  <si>
    <r>
      <t xml:space="preserve"> o/w RoR </t>
    </r>
    <r>
      <rPr>
        <i/>
        <vertAlign val="superscript"/>
        <sz val="11"/>
        <color rgb="FF353A3D"/>
        <rFont val="Arial Nova Light"/>
        <family val="2"/>
      </rPr>
      <t>4</t>
    </r>
  </si>
  <si>
    <r>
      <t xml:space="preserve"> o/w Hybrid pumped storage &amp; RoR</t>
    </r>
    <r>
      <rPr>
        <i/>
        <vertAlign val="superscript"/>
        <sz val="11"/>
        <color rgb="FF353A3D"/>
        <rFont val="Arial Nova Light"/>
        <family val="2"/>
      </rPr>
      <t xml:space="preserve"> 4</t>
    </r>
  </si>
  <si>
    <t xml:space="preserve">From net income Group share to net recurring income Group share </t>
  </si>
  <si>
    <t>Cash flow from (used in) financial activities relating to discontinued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</si>
</sst>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_-* #,##0.0_-;\-* #,##0.0_-;_-* &quot;-&quot;??_-;_-@_-"/>
    <numFmt numFmtId="167" formatCode="_-* #,##0_-;\-* #,##0_-;_-* &quot;-&quot;??_-;_-@_-"/>
    <numFmt numFmtId="168" formatCode="\+0.0%\ ;\ \-0.0%"/>
    <numFmt numFmtId="169" formatCode="0.0000000000000000"/>
    <numFmt numFmtId="170" formatCode="\+0.0%;\-0.0%"/>
    <numFmt numFmtId="171" formatCode="_-* #,##0.0_-;\-* #,##0.0_-;_-* &quot;-&quot;?_-;_-@_-"/>
    <numFmt numFmtId="172" formatCode="[$€-2]\ #,##0.00;[Red]\-[$€-2]\ #,##0.00"/>
    <numFmt numFmtId="173" formatCode="#,##0;\(#,##0\)"/>
    <numFmt numFmtId="174" formatCode="\+#,##0;\(#,##0\)"/>
    <numFmt numFmtId="175" formatCode="\+#,##0.0;\(#,##0.0\)"/>
    <numFmt numFmtId="176" formatCode="#,##0.0;\(#,##0.0\)"/>
    <numFmt numFmtId="177" formatCode="\+#,##0;\-#,##0"/>
    <numFmt numFmtId="178" formatCode="#,##0.00;\(#,##0.00\)"/>
    <numFmt numFmtId="179" formatCode="0.000%"/>
  </numFmts>
  <fonts count="181">
    <font>
      <sz val="11"/>
      <color theme="1"/>
      <name val="Calibri"/>
      <family val="2"/>
      <scheme val="minor"/>
    </font>
    <font>
      <b/>
      <sz val="14"/>
      <color rgb="FF353A3D"/>
      <name val="Arial Nova"/>
      <family val="2"/>
    </font>
    <font>
      <sz val="12"/>
      <color rgb="FF7F7F7F"/>
      <name val="Arial Nova"/>
      <family val="2"/>
    </font>
    <font>
      <b/>
      <sz val="12"/>
      <color rgb="FF353A3D"/>
      <name val="Arial Nova"/>
      <family val="2"/>
    </font>
    <font>
      <sz val="12"/>
      <color rgb="FF353A3D"/>
      <name val="Arial Nova Light"/>
      <family val="2"/>
    </font>
    <font>
      <b/>
      <sz val="11"/>
      <color rgb="FF353A3D"/>
      <name val="Arial Nova"/>
      <family val="2"/>
    </font>
    <font>
      <sz val="12"/>
      <color rgb="FF353A3D"/>
      <name val="Arial Nova"/>
      <family val="2"/>
    </font>
    <font>
      <b/>
      <sz val="14"/>
      <color rgb="FF00B050"/>
      <name val="Arial Nova"/>
      <family val="2"/>
    </font>
    <font>
      <sz val="12"/>
      <color rgb="FF353A3D"/>
      <name val="Symbol"/>
      <family val="1"/>
      <charset val="2"/>
    </font>
    <font>
      <sz val="12"/>
      <color theme="1"/>
      <name val="Calibri"/>
      <family val="2"/>
      <scheme val="minor"/>
    </font>
    <font>
      <sz val="12"/>
      <color theme="1"/>
      <name val="Arial Nova Light"/>
      <family val="2"/>
    </font>
    <font>
      <b/>
      <sz val="12"/>
      <color theme="1"/>
      <name val="Arial Nova"/>
      <family val="2"/>
    </font>
    <font>
      <vertAlign val="superscript"/>
      <sz val="12"/>
      <color rgb="FF353A3D"/>
      <name val="Arial Nova"/>
      <family val="2"/>
    </font>
    <font>
      <b/>
      <vertAlign val="superscript"/>
      <sz val="12"/>
      <color rgb="FF353A3D"/>
      <name val="Arial Nova"/>
      <family val="2"/>
    </font>
    <font>
      <b/>
      <sz val="12"/>
      <color rgb="FF0070C0"/>
      <name val="Arial Nova"/>
      <family val="2"/>
    </font>
    <font>
      <b/>
      <sz val="12"/>
      <color theme="0" tint="-0.34998626667073579"/>
      <name val="Arial Nova"/>
      <family val="2"/>
    </font>
    <font>
      <sz val="12"/>
      <color rgb="FF353A3D"/>
      <name val="Arial"/>
      <family val="2"/>
    </font>
    <font>
      <b/>
      <sz val="12"/>
      <color rgb="FF80C535"/>
      <name val="Arial Nova"/>
      <family val="2"/>
    </font>
    <font>
      <b/>
      <sz val="12"/>
      <color rgb="FF2771CB"/>
      <name val="Arial Nova"/>
      <family val="2"/>
    </font>
    <font>
      <b/>
      <sz val="12"/>
      <color rgb="FFF67912"/>
      <name val="Arial Nova"/>
      <family val="2"/>
    </font>
    <font>
      <i/>
      <sz val="12"/>
      <color rgb="FF353A3D"/>
      <name val="Arial Nova Light"/>
      <family val="2"/>
    </font>
    <font>
      <i/>
      <sz val="12"/>
      <color rgb="FF353A3D"/>
      <name val="Arial Nova"/>
      <family val="2"/>
    </font>
    <font>
      <sz val="12"/>
      <name val="Arial"/>
      <family val="2"/>
    </font>
    <font>
      <sz val="12"/>
      <color theme="1"/>
      <name val="Arial Nova"/>
      <family val="2"/>
    </font>
    <font>
      <sz val="12"/>
      <color rgb="FF2771CB"/>
      <name val="Arial Nova Light"/>
      <family val="2"/>
    </font>
    <font>
      <sz val="12"/>
      <color rgb="FF2771CB"/>
      <name val="Calibri"/>
      <family val="2"/>
      <scheme val="minor"/>
    </font>
    <font>
      <b/>
      <sz val="10"/>
      <color rgb="FF353A3D"/>
      <name val="Arial Nova"/>
      <family val="2"/>
    </font>
    <font>
      <b/>
      <sz val="10"/>
      <color rgb="FF0070C0"/>
      <name val="Arial Nova"/>
      <family val="2"/>
    </font>
    <font>
      <sz val="10"/>
      <name val="Arial"/>
      <family val="2"/>
    </font>
    <font>
      <b/>
      <sz val="10"/>
      <color rgb="FF000000"/>
      <name val="Arial Nova"/>
      <family val="2"/>
    </font>
    <font>
      <sz val="10"/>
      <color rgb="FF000000"/>
      <name val="Arial Nova Light"/>
      <family val="2"/>
    </font>
    <font>
      <sz val="10"/>
      <color theme="1"/>
      <name val="Calibri"/>
      <family val="2"/>
      <scheme val="minor"/>
    </font>
    <font>
      <sz val="10"/>
      <color rgb="FF353A3D"/>
      <name val="Arial Nova"/>
      <family val="2"/>
    </font>
    <font>
      <sz val="11"/>
      <color theme="1"/>
      <name val="Calibri"/>
      <family val="2"/>
      <scheme val="minor"/>
    </font>
    <font>
      <sz val="10"/>
      <name val="Arial Nova Light"/>
      <family val="2"/>
    </font>
    <font>
      <sz val="12"/>
      <color rgb="FFFF0000"/>
      <name val="Calibri"/>
      <family val="2"/>
      <scheme val="minor"/>
    </font>
    <font>
      <sz val="7.5"/>
      <color theme="1"/>
      <name val="Calibri"/>
      <family val="2"/>
      <scheme val="minor"/>
    </font>
    <font>
      <vertAlign val="superscript"/>
      <sz val="9"/>
      <color rgb="FF353A3D"/>
      <name val="Arial Nova Light"/>
      <family val="2"/>
    </font>
    <font>
      <b/>
      <sz val="12"/>
      <color rgb="FF00C0BB"/>
      <name val="Arial Nova"/>
      <family val="2"/>
    </font>
    <font>
      <b/>
      <sz val="12"/>
      <color rgb="FF4C5358"/>
      <name val="Arial Nova"/>
      <family val="2"/>
    </font>
    <font>
      <sz val="8"/>
      <name val="Calibri"/>
      <family val="2"/>
      <scheme val="minor"/>
    </font>
    <font>
      <sz val="8"/>
      <color rgb="FF353A3D"/>
      <name val="Arial Nova Light"/>
      <family val="2"/>
    </font>
    <font>
      <sz val="8"/>
      <color theme="1"/>
      <name val="Calibri"/>
      <family val="2"/>
      <scheme val="minor"/>
    </font>
    <font>
      <b/>
      <sz val="12"/>
      <color rgb="FFA6A6A6"/>
      <name val="Arial Nova"/>
      <family val="2"/>
    </font>
    <font>
      <sz val="12"/>
      <color rgb="FF00C0BB"/>
      <name val="Calibri"/>
      <family val="2"/>
      <scheme val="minor"/>
    </font>
    <font>
      <b/>
      <sz val="8"/>
      <color rgb="FF353A3D"/>
      <name val="Arial Nova"/>
      <family val="2"/>
    </font>
    <font>
      <b/>
      <sz val="8"/>
      <color theme="1"/>
      <name val="Arial Nova"/>
      <family val="2"/>
    </font>
    <font>
      <vertAlign val="superscript"/>
      <sz val="10"/>
      <color rgb="FF353A3D"/>
      <name val="Arial Nova"/>
      <family val="2"/>
    </font>
    <font>
      <sz val="12"/>
      <color rgb="FF353A3D"/>
      <name val="Calibri"/>
      <family val="2"/>
      <scheme val="minor"/>
    </font>
    <font>
      <sz val="8"/>
      <color rgb="FF353A3D"/>
      <name val="Calibri"/>
      <family val="2"/>
      <scheme val="minor"/>
    </font>
    <font>
      <vertAlign val="superscript"/>
      <sz val="10"/>
      <color rgb="FF353A3D"/>
      <name val="Arial Nova Light"/>
      <family val="2"/>
    </font>
    <font>
      <sz val="11"/>
      <color rgb="FF353A3D"/>
      <name val="Calibri"/>
      <family val="2"/>
      <scheme val="minor"/>
    </font>
    <font>
      <i/>
      <sz val="12"/>
      <color rgb="FF353A3D"/>
      <name val="Calibri"/>
      <family val="2"/>
      <scheme val="minor"/>
    </font>
    <font>
      <b/>
      <sz val="12"/>
      <color rgb="FF353A3D"/>
      <name val="Arial Nova Light"/>
      <family val="2"/>
    </font>
    <font>
      <sz val="12"/>
      <color rgb="FFA6A6A6"/>
      <name val="Arial Nova"/>
      <family val="2"/>
    </font>
    <font>
      <sz val="10"/>
      <color rgb="FF353A3D"/>
      <name val="Arial Nova Light"/>
      <family val="2"/>
    </font>
    <font>
      <sz val="12"/>
      <color rgb="FFA6A6A6"/>
      <name val="Arial Nova Light"/>
      <family val="2"/>
    </font>
    <font>
      <sz val="10"/>
      <color theme="1"/>
      <name val="Arial Nova Light"/>
      <family val="2"/>
    </font>
    <font>
      <sz val="9"/>
      <color rgb="FF353A3D"/>
      <name val="Arial Nova Light"/>
      <family val="2"/>
    </font>
    <font>
      <sz val="9"/>
      <color theme="1"/>
      <name val="Arial Nova Light"/>
      <family val="2"/>
    </font>
    <font>
      <sz val="10"/>
      <color rgb="FF353A3D"/>
      <name val="Calibri"/>
      <family val="2"/>
      <scheme val="minor"/>
    </font>
    <font>
      <sz val="9"/>
      <color theme="1"/>
      <name val="Calibri"/>
      <family val="2"/>
      <scheme val="minor"/>
    </font>
    <font>
      <sz val="12"/>
      <color theme="1"/>
      <name val="Arial Nova"/>
      <family val="2"/>
    </font>
    <font>
      <sz val="9"/>
      <color rgb="FF353A3D"/>
      <name val="Arial Nova"/>
      <family val="2"/>
    </font>
    <font>
      <i/>
      <sz val="11"/>
      <color rgb="FF353A3D"/>
      <name val="Arial Nova"/>
      <family val="2"/>
    </font>
    <font>
      <b/>
      <sz val="12"/>
      <color theme="0" tint="-0.34998626667073579"/>
      <name val="Arial Nova"/>
      <family val="2"/>
    </font>
    <font>
      <b/>
      <sz val="14"/>
      <color rgb="FF353A3D"/>
      <name val="Arial Nova"/>
      <family val="2"/>
    </font>
    <font>
      <sz val="12"/>
      <color theme="1"/>
      <name val="Arial Nova Light"/>
      <family val="2"/>
    </font>
    <font>
      <b/>
      <sz val="12"/>
      <color rgb="FF353A3D"/>
      <name val="Arial Nova"/>
      <family val="2"/>
    </font>
    <font>
      <sz val="12"/>
      <color rgb="FF353A3D"/>
      <name val="Arial Nova"/>
      <family val="2"/>
    </font>
    <font>
      <sz val="12"/>
      <color rgb="FF353A3D"/>
      <name val="Arial Nova Light"/>
      <family val="2"/>
    </font>
    <font>
      <sz val="12"/>
      <color theme="1"/>
      <name val="Arial Nova"/>
      <family val="2"/>
    </font>
    <font>
      <sz val="11"/>
      <color rgb="FF353A3D"/>
      <name val="Arial Nova Light"/>
      <family val="2"/>
    </font>
    <font>
      <sz val="11"/>
      <color rgb="FFA6A6A6"/>
      <name val="Arial Nova"/>
      <family val="2"/>
    </font>
    <font>
      <b/>
      <sz val="11"/>
      <color rgb="FF00C0BB"/>
      <name val="Arial Nova"/>
      <family val="2"/>
    </font>
    <font>
      <sz val="10"/>
      <color rgb="FF353A3D"/>
      <name val="Arial Nova Light"/>
      <family val="2"/>
    </font>
    <font>
      <i/>
      <sz val="11"/>
      <color rgb="FF353A3D"/>
      <name val="Arial Nova"/>
      <family val="2"/>
    </font>
    <font>
      <i/>
      <sz val="12"/>
      <color rgb="FF353A3D"/>
      <name val="Arial Nova"/>
      <family val="2"/>
    </font>
    <font>
      <sz val="9"/>
      <color rgb="FF353A3D"/>
      <name val="Arial Nova"/>
      <family val="2"/>
    </font>
    <font>
      <sz val="12"/>
      <color rgb="FF353A3D"/>
      <name val="Arial"/>
      <family val="2"/>
    </font>
    <font>
      <sz val="11"/>
      <color rgb="FF7F7F7F"/>
      <name val="Arial Nova"/>
      <family val="2"/>
    </font>
    <font>
      <b/>
      <vertAlign val="superscript"/>
      <sz val="11"/>
      <color rgb="FF353A3D"/>
      <name val="Arial Nova"/>
      <family val="2"/>
    </font>
    <font>
      <b/>
      <sz val="12"/>
      <color rgb="FF80C535"/>
      <name val="Arial Nova"/>
      <family val="2"/>
    </font>
    <font>
      <sz val="10"/>
      <color theme="1"/>
      <name val="Arial Nova Light"/>
      <family val="2"/>
    </font>
    <font>
      <i/>
      <sz val="11"/>
      <color theme="1"/>
      <name val="Calibri"/>
      <family val="2"/>
      <scheme val="minor"/>
    </font>
    <font>
      <i/>
      <sz val="11"/>
      <color rgb="FF353A3D"/>
      <name val="Arial Nova Light"/>
      <family val="2"/>
    </font>
    <font>
      <b/>
      <i/>
      <sz val="11"/>
      <color rgb="FF353A3D"/>
      <name val="Arial Nova"/>
      <family val="2"/>
    </font>
    <font>
      <sz val="7"/>
      <name val="Arial"/>
      <family val="2"/>
    </font>
    <font>
      <b/>
      <sz val="8"/>
      <color rgb="FF00AAFF"/>
      <name val="Arial"/>
      <family val="2"/>
    </font>
    <font>
      <b/>
      <sz val="7"/>
      <color rgb="FF00AAFF"/>
      <name val="Arial"/>
      <family val="2"/>
    </font>
    <font>
      <i/>
      <sz val="12"/>
      <color theme="1"/>
      <name val="Calibri"/>
      <family val="2"/>
      <scheme val="minor"/>
    </font>
    <font>
      <sz val="7"/>
      <color rgb="FF353A3D"/>
      <name val="Arial Nova Light"/>
      <family val="2"/>
    </font>
    <font>
      <vertAlign val="superscript"/>
      <sz val="8"/>
      <color theme="1"/>
      <name val="Arial Nova"/>
      <family val="2"/>
    </font>
    <font>
      <b/>
      <u/>
      <sz val="8"/>
      <name val="Arial Nova"/>
      <family val="2"/>
    </font>
    <font>
      <b/>
      <u/>
      <sz val="12"/>
      <name val="Arial Nova"/>
      <family val="2"/>
    </font>
    <font>
      <b/>
      <u/>
      <vertAlign val="superscript"/>
      <sz val="8"/>
      <name val="Arial Nova"/>
      <family val="2"/>
    </font>
    <font>
      <sz val="12"/>
      <color rgb="FF0070C0"/>
      <name val="Arial Nova Light"/>
      <family val="2"/>
    </font>
    <font>
      <sz val="18"/>
      <name val="Arial"/>
      <family val="2"/>
    </font>
    <font>
      <b/>
      <sz val="13"/>
      <color rgb="FF353A3D"/>
      <name val="Arial Nova"/>
      <family val="2"/>
    </font>
    <font>
      <sz val="11"/>
      <color rgb="FF353A3D"/>
      <name val="Arial Nova Light"/>
      <family val="2"/>
    </font>
    <font>
      <b/>
      <sz val="11"/>
      <color rgb="FF353A3D"/>
      <name val="Arial Nova"/>
      <family val="2"/>
    </font>
    <font>
      <sz val="11"/>
      <color rgb="FFA6A6A6"/>
      <name val="Arial Nova"/>
      <family val="2"/>
    </font>
    <font>
      <b/>
      <sz val="11"/>
      <color rgb="FF80C535"/>
      <name val="Arial Nova"/>
      <family val="2"/>
    </font>
    <font>
      <b/>
      <sz val="11"/>
      <color rgb="FF2771D5"/>
      <name val="Arial Nova"/>
      <family val="2"/>
    </font>
    <font>
      <b/>
      <sz val="11"/>
      <color rgb="FFF67912"/>
      <name val="Arial Nova"/>
      <family val="2"/>
    </font>
    <font>
      <b/>
      <sz val="11"/>
      <color rgb="FF00C0BB"/>
      <name val="Arial Nova"/>
      <family val="2"/>
    </font>
    <font>
      <b/>
      <sz val="11"/>
      <color rgb="FF4C5358"/>
      <name val="Arial Nova"/>
      <family val="2"/>
    </font>
    <font>
      <b/>
      <sz val="11"/>
      <color rgb="FF7F7F7F"/>
      <name val="Arial Nova"/>
      <family val="2"/>
    </font>
    <font>
      <b/>
      <sz val="3"/>
      <color rgb="FF7F7F7F"/>
      <name val="Arial Nova"/>
      <family val="2"/>
    </font>
    <font>
      <vertAlign val="superscript"/>
      <sz val="9"/>
      <color rgb="FF353A3D"/>
      <name val="Arial Nova"/>
      <family val="2"/>
    </font>
    <font>
      <b/>
      <sz val="4"/>
      <color rgb="FF7F7F7F"/>
      <name val="Arial Nova"/>
      <family val="2"/>
    </font>
    <font>
      <b/>
      <sz val="12"/>
      <color rgb="FF353A3D"/>
      <name val="Arial Nova"/>
      <family val="2"/>
    </font>
    <font>
      <sz val="12"/>
      <color rgb="FF353A3D"/>
      <name val="Arial Nova Light"/>
      <family val="2"/>
    </font>
    <font>
      <sz val="12"/>
      <color rgb="FF353A3D"/>
      <name val="Symbol"/>
      <family val="1"/>
      <charset val="2"/>
    </font>
    <font>
      <sz val="12"/>
      <color rgb="FF353A3D"/>
      <name val="Arial"/>
      <family val="2"/>
    </font>
    <font>
      <b/>
      <sz val="14"/>
      <color rgb="FF80C535"/>
      <name val="Arial Nova"/>
      <family val="2"/>
    </font>
    <font>
      <vertAlign val="superscript"/>
      <sz val="11"/>
      <color rgb="FF353A3D"/>
      <name val="Arial Nova Light"/>
      <family val="2"/>
    </font>
    <font>
      <vertAlign val="superscript"/>
      <sz val="11"/>
      <color rgb="FF353A3D"/>
      <name val="Arial Nova"/>
      <family val="2"/>
    </font>
    <font>
      <sz val="7.5"/>
      <color rgb="FF353A3D"/>
      <name val="Arial Nova"/>
      <family val="2"/>
    </font>
    <font>
      <b/>
      <sz val="7.5"/>
      <color rgb="FF353A3D"/>
      <name val="Arial Nova"/>
      <family val="2"/>
    </font>
    <font>
      <sz val="7.5"/>
      <color rgb="FF353A3D"/>
      <name val="Arial Nova Light"/>
      <family val="2"/>
    </font>
    <font>
      <sz val="11"/>
      <color rgb="FF7F7F7F"/>
      <name val="Arial Nova Light"/>
      <family val="2"/>
    </font>
    <font>
      <i/>
      <sz val="11"/>
      <color rgb="FF353A3D"/>
      <name val="Arial Nova Light"/>
      <family val="2"/>
    </font>
    <font>
      <sz val="11"/>
      <color rgb="FF353A3D"/>
      <name val="Symbol"/>
      <family val="1"/>
      <charset val="2"/>
    </font>
    <font>
      <sz val="11"/>
      <color rgb="FF353A3D"/>
      <name val="Arial"/>
      <family val="2"/>
    </font>
    <font>
      <b/>
      <sz val="14"/>
      <color rgb="FF2771CB"/>
      <name val="Arial Nova"/>
      <family val="2"/>
    </font>
    <font>
      <sz val="11"/>
      <color rgb="FF353A3D"/>
      <name val="Arial Nova"/>
      <family val="2"/>
    </font>
    <font>
      <sz val="10.5"/>
      <color rgb="FF353A3D"/>
      <name val="Arial Nova Light"/>
      <family val="2"/>
    </font>
    <font>
      <b/>
      <sz val="10.5"/>
      <color rgb="FF353A3D"/>
      <name val="Arial Nova"/>
      <family val="2"/>
    </font>
    <font>
      <vertAlign val="superscript"/>
      <sz val="10.5"/>
      <color rgb="FF353A3D"/>
      <name val="Arial Nova Light"/>
      <family val="2"/>
    </font>
    <font>
      <i/>
      <sz val="10.5"/>
      <color rgb="FF353A3D"/>
      <name val="Arial Nova Light"/>
      <family val="2"/>
    </font>
    <font>
      <b/>
      <i/>
      <sz val="10.5"/>
      <color rgb="FF353A3D"/>
      <name val="Arial Nova"/>
      <family val="2"/>
    </font>
    <font>
      <sz val="6"/>
      <color rgb="FF353A3D"/>
      <name val="Calibri"/>
      <family val="2"/>
    </font>
    <font>
      <b/>
      <sz val="14"/>
      <color rgb="FF00C0BB"/>
      <name val="Arial Nova"/>
      <family val="2"/>
    </font>
    <font>
      <sz val="12"/>
      <color rgb="FF353A3D"/>
      <name val="Arial Nova"/>
      <family val="2"/>
    </font>
    <font>
      <vertAlign val="superscript"/>
      <sz val="12"/>
      <color rgb="FF353A3D"/>
      <name val="Arial Nova Light"/>
      <family val="2"/>
    </font>
    <font>
      <vertAlign val="subscript"/>
      <sz val="12"/>
      <color rgb="FF353A3D"/>
      <name val="Arial Nova Light"/>
      <family val="2"/>
    </font>
    <font>
      <sz val="18"/>
      <name val="Arial"/>
      <family val="2"/>
    </font>
    <font>
      <b/>
      <sz val="13"/>
      <color rgb="FF353A3D"/>
      <name val="Arial Nova"/>
      <family val="2"/>
    </font>
    <font>
      <sz val="11"/>
      <color rgb="FF7F7F7F"/>
      <name val="Arial Nova Light"/>
      <family val="2"/>
    </font>
    <font>
      <sz val="11"/>
      <color rgb="FF00C0BB"/>
      <name val="Arial Nova"/>
      <family val="2"/>
    </font>
    <font>
      <sz val="11"/>
      <color rgb="FF000000"/>
      <name val="Arial Nova"/>
      <family val="2"/>
    </font>
    <font>
      <sz val="11"/>
      <color rgb="FF353A3D"/>
      <name val="Arial Nova"/>
      <family val="2"/>
    </font>
    <font>
      <sz val="11"/>
      <color rgb="FF353A3D"/>
      <name val="Symbol"/>
      <family val="1"/>
      <charset val="2"/>
    </font>
    <font>
      <sz val="11"/>
      <color rgb="FF353A3D"/>
      <name val="Arial"/>
      <family val="2"/>
    </font>
    <font>
      <sz val="10.5"/>
      <color rgb="FF353A3D"/>
      <name val="Arial Nova Light"/>
      <family val="2"/>
    </font>
    <font>
      <b/>
      <sz val="10.5"/>
      <color rgb="FF353A3D"/>
      <name val="Arial Nova"/>
      <family val="2"/>
    </font>
    <font>
      <sz val="10"/>
      <color rgb="FFA6A6A6"/>
      <name val="Arial Nova"/>
      <family val="2"/>
    </font>
    <font>
      <i/>
      <sz val="10"/>
      <color rgb="FF353A3D"/>
      <name val="Arial Nova Light"/>
      <family val="2"/>
    </font>
    <font>
      <b/>
      <sz val="9"/>
      <color rgb="FF353A3D"/>
      <name val="Arial Nova"/>
      <family val="2"/>
    </font>
    <font>
      <b/>
      <sz val="9"/>
      <color rgb="FF0070C0"/>
      <name val="Arial Nova"/>
      <family val="2"/>
    </font>
    <font>
      <sz val="9"/>
      <color rgb="FF0070C0"/>
      <name val="Arial Nova"/>
      <family val="2"/>
    </font>
    <font>
      <sz val="9"/>
      <color rgb="FF000000"/>
      <name val="Arial"/>
      <family val="2"/>
    </font>
    <font>
      <b/>
      <sz val="5"/>
      <color rgb="FF000000"/>
      <name val="Arial Nova"/>
      <family val="2"/>
    </font>
    <font>
      <b/>
      <sz val="11"/>
      <color rgb="FF0070C0"/>
      <name val="Arial Nova"/>
      <family val="2"/>
    </font>
    <font>
      <vertAlign val="superscript"/>
      <sz val="11"/>
      <color rgb="FF000000"/>
      <name val="Arial Nova Light"/>
      <family val="2"/>
    </font>
    <font>
      <sz val="10.5"/>
      <color rgb="FF353A3D"/>
      <name val="Symbol"/>
      <family val="1"/>
      <charset val="2"/>
    </font>
    <font>
      <sz val="9"/>
      <color rgb="FF7F7F7F"/>
      <name val="Arial Nova"/>
      <family val="2"/>
    </font>
    <font>
      <b/>
      <sz val="13"/>
      <color rgb="FF000000"/>
      <name val="Arial Nova"/>
      <family val="2"/>
    </font>
    <font>
      <b/>
      <sz val="12"/>
      <color rgb="FF2A5787"/>
      <name val="Arial Nova"/>
      <family val="2"/>
    </font>
    <font>
      <b/>
      <sz val="10"/>
      <color rgb="FF00AAFF"/>
      <name val="Arial Nova"/>
      <family val="2"/>
    </font>
    <font>
      <sz val="10"/>
      <color rgb="FF000000"/>
      <name val="Arial Nova"/>
      <family val="2"/>
    </font>
    <font>
      <b/>
      <sz val="10"/>
      <color rgb="FF00AAE6"/>
      <name val="Arial Nova"/>
      <family val="2"/>
    </font>
    <font>
      <sz val="10"/>
      <color rgb="FF00AAE6"/>
      <name val="Arial Nova"/>
      <family val="2"/>
    </font>
    <font>
      <b/>
      <sz val="10"/>
      <color rgb="FF00B0F0"/>
      <name val="Arial Nova"/>
      <family val="2"/>
    </font>
    <font>
      <b/>
      <sz val="10"/>
      <color rgb="FF00AAFF"/>
      <name val="Arial Nova Light"/>
      <family val="2"/>
    </font>
    <font>
      <sz val="10"/>
      <color theme="1"/>
      <name val="Arial Nova Light"/>
      <family val="2"/>
    </font>
    <font>
      <sz val="9"/>
      <color rgb="FF353A3D"/>
      <name val="Arial Nova Light"/>
      <family val="2"/>
    </font>
    <font>
      <b/>
      <sz val="9"/>
      <color rgb="FF353A3D"/>
      <name val="Arial Nova"/>
      <family val="2"/>
    </font>
    <font>
      <b/>
      <sz val="9"/>
      <color rgb="FF0070C0"/>
      <name val="Arial Nova"/>
      <family val="2"/>
    </font>
    <font>
      <sz val="9"/>
      <color rgb="FF000000"/>
      <name val="Arial"/>
      <family val="2"/>
    </font>
    <font>
      <sz val="10"/>
      <color rgb="FF353A3D"/>
      <name val="Arial Nova Light"/>
      <family val="2"/>
    </font>
    <font>
      <b/>
      <sz val="12"/>
      <color rgb="FF0070C0"/>
      <name val="Arial Nova Light"/>
      <family val="2"/>
    </font>
    <font>
      <i/>
      <sz val="11"/>
      <color rgb="FF353A3D"/>
      <name val="Arial Nova"/>
      <family val="2"/>
    </font>
    <font>
      <b/>
      <sz val="11"/>
      <color rgb="FF353A3D"/>
      <name val="Arial Nova Light"/>
      <family val="2"/>
    </font>
    <font>
      <i/>
      <sz val="12"/>
      <color rgb="FF353A3D"/>
      <name val="Arial Nova"/>
      <family val="2"/>
    </font>
    <font>
      <sz val="9"/>
      <color rgb="FF353A3D"/>
      <name val="Arial Nova"/>
      <family val="2"/>
    </font>
    <font>
      <b/>
      <sz val="12"/>
      <color rgb="FF353A3D"/>
      <name val="Arial Nova Light"/>
      <family val="2"/>
    </font>
    <font>
      <b/>
      <sz val="11"/>
      <color rgb="FF80C535"/>
      <name val="Arial Nova"/>
      <family val="2"/>
    </font>
    <font>
      <i/>
      <vertAlign val="superscript"/>
      <sz val="10"/>
      <color rgb="FF353A3D"/>
      <name val="Arial Nova Light"/>
      <family val="2"/>
    </font>
    <font>
      <i/>
      <vertAlign val="superscript"/>
      <sz val="11"/>
      <color rgb="FF353A3D"/>
      <name val="Arial Nova Light"/>
      <family val="2"/>
    </font>
  </fonts>
  <fills count="7">
    <fill>
      <patternFill patternType="none"/>
    </fill>
    <fill>
      <patternFill patternType="gray125"/>
    </fill>
    <fill>
      <patternFill patternType="solid">
        <fgColor rgb="FFFFFFFF"/>
        <bgColor indexed="64"/>
      </patternFill>
    </fill>
    <fill>
      <patternFill patternType="solid">
        <fgColor rgb="FFF0F7FB"/>
        <bgColor indexed="64"/>
      </patternFill>
    </fill>
    <fill>
      <patternFill patternType="solid">
        <fgColor rgb="FFF4F4F8"/>
        <bgColor indexed="64"/>
      </patternFill>
    </fill>
    <fill>
      <patternFill patternType="solid">
        <fgColor theme="0"/>
        <bgColor indexed="64"/>
      </patternFill>
    </fill>
    <fill>
      <patternFill patternType="solid">
        <fgColor rgb="FFF4F4F8"/>
        <bgColor rgb="FF000000"/>
      </patternFill>
    </fill>
  </fills>
  <borders count="115">
    <border>
      <left/>
      <right/>
      <top/>
      <bottom/>
      <diagonal/>
    </border>
    <border>
      <left/>
      <right/>
      <top style="dotted">
        <color rgb="FF7F7F7F"/>
      </top>
      <bottom style="dotted">
        <color rgb="FF7F7F7F"/>
      </bottom>
      <diagonal/>
    </border>
    <border>
      <left style="medium">
        <color rgb="FFFFFFFF"/>
      </left>
      <right style="medium">
        <color rgb="FFFFFFFF"/>
      </right>
      <top/>
      <bottom/>
      <diagonal/>
    </border>
    <border>
      <left style="medium">
        <color rgb="FFFFFFFF"/>
      </left>
      <right/>
      <top/>
      <bottom/>
      <diagonal/>
    </border>
    <border>
      <left/>
      <right style="medium">
        <color rgb="FFFFFFFF"/>
      </right>
      <top/>
      <bottom/>
      <diagonal/>
    </border>
    <border>
      <left/>
      <right style="medium">
        <color rgb="FFFFFFFF"/>
      </right>
      <top/>
      <bottom style="medium">
        <color rgb="FFFFFFFF"/>
      </bottom>
      <diagonal/>
    </border>
    <border>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top style="medium">
        <color rgb="FFFFFFFF"/>
      </top>
      <bottom/>
      <diagonal/>
    </border>
    <border>
      <left/>
      <right/>
      <top style="thin">
        <color rgb="FFA6A6A6"/>
      </top>
      <bottom/>
      <diagonal/>
    </border>
    <border>
      <left style="medium">
        <color rgb="FFFFFFFF"/>
      </left>
      <right/>
      <top style="thin">
        <color rgb="FFA6A6A6"/>
      </top>
      <bottom style="thin">
        <color rgb="FFA6A6A6"/>
      </bottom>
      <diagonal/>
    </border>
    <border>
      <left/>
      <right/>
      <top style="thin">
        <color rgb="FFA6A6A6"/>
      </top>
      <bottom style="thin">
        <color rgb="FFA6A6A6"/>
      </bottom>
      <diagonal/>
    </border>
    <border>
      <left/>
      <right style="medium">
        <color rgb="FFFFFFFF"/>
      </right>
      <top style="thin">
        <color rgb="FFA6A6A6"/>
      </top>
      <bottom style="thin">
        <color rgb="FFA6A6A6"/>
      </bottom>
      <diagonal/>
    </border>
    <border>
      <left style="medium">
        <color rgb="FFFFFFFF"/>
      </left>
      <right/>
      <top/>
      <bottom style="thin">
        <color rgb="FFA6A6A6"/>
      </bottom>
      <diagonal/>
    </border>
    <border>
      <left/>
      <right/>
      <top/>
      <bottom style="thin">
        <color rgb="FFA6A6A6"/>
      </bottom>
      <diagonal/>
    </border>
    <border>
      <left/>
      <right style="medium">
        <color rgb="FFFFFFFF"/>
      </right>
      <top/>
      <bottom style="thin">
        <color rgb="FFA6A6A6"/>
      </bottom>
      <diagonal/>
    </border>
    <border>
      <left/>
      <right/>
      <top style="medium">
        <color rgb="FFFFFFFF"/>
      </top>
      <bottom style="thin">
        <color rgb="FFA6A6A6"/>
      </bottom>
      <diagonal/>
    </border>
    <border>
      <left/>
      <right style="medium">
        <color rgb="FFFFFFFF"/>
      </right>
      <top style="medium">
        <color rgb="FFFFFFFF"/>
      </top>
      <bottom style="thin">
        <color rgb="FFA6A6A6"/>
      </bottom>
      <diagonal/>
    </border>
    <border>
      <left style="hair">
        <color rgb="FF0070C0"/>
      </left>
      <right/>
      <top style="thin">
        <color rgb="FFA6A6A6"/>
      </top>
      <bottom style="thin">
        <color rgb="FFA6A6A6"/>
      </bottom>
      <diagonal/>
    </border>
    <border>
      <left/>
      <right style="hair">
        <color rgb="FF0070C0"/>
      </right>
      <top style="thin">
        <color rgb="FFA6A6A6"/>
      </top>
      <bottom style="thin">
        <color rgb="FFA6A6A6"/>
      </bottom>
      <diagonal/>
    </border>
    <border>
      <left style="hair">
        <color rgb="FF0070C0"/>
      </left>
      <right style="hair">
        <color rgb="FF0070C0"/>
      </right>
      <top style="thin">
        <color rgb="FFA6A6A6"/>
      </top>
      <bottom style="thin">
        <color rgb="FFA6A6A6"/>
      </bottom>
      <diagonal/>
    </border>
    <border>
      <left style="dashed">
        <color rgb="FFA6A6A6"/>
      </left>
      <right/>
      <top style="thin">
        <color rgb="FFA6A6A6"/>
      </top>
      <bottom/>
      <diagonal/>
    </border>
    <border>
      <left/>
      <right style="dashed">
        <color rgb="FFA6A6A6"/>
      </right>
      <top style="thin">
        <color rgb="FFA6A6A6"/>
      </top>
      <bottom/>
      <diagonal/>
    </border>
    <border>
      <left style="dashed">
        <color rgb="FFA6A6A6"/>
      </left>
      <right/>
      <top style="thin">
        <color rgb="FFA6A6A6"/>
      </top>
      <bottom style="thin">
        <color rgb="FFA6A6A6"/>
      </bottom>
      <diagonal/>
    </border>
    <border>
      <left/>
      <right style="dashed">
        <color rgb="FFA6A6A6"/>
      </right>
      <top style="thin">
        <color rgb="FFA6A6A6"/>
      </top>
      <bottom style="thin">
        <color rgb="FFA6A6A6"/>
      </bottom>
      <diagonal/>
    </border>
    <border>
      <left style="dashed">
        <color rgb="FFA6A6A6"/>
      </left>
      <right style="dashed">
        <color rgb="FFA6A6A6"/>
      </right>
      <top style="thin">
        <color rgb="FFA6A6A6"/>
      </top>
      <bottom/>
      <diagonal/>
    </border>
    <border>
      <left style="dashed">
        <color rgb="FFA6A6A6"/>
      </left>
      <right style="dashed">
        <color rgb="FFA6A6A6"/>
      </right>
      <top style="thin">
        <color rgb="FFA6A6A6"/>
      </top>
      <bottom style="thin">
        <color rgb="FFA6A6A6"/>
      </bottom>
      <diagonal/>
    </border>
    <border>
      <left style="dashed">
        <color rgb="FFA6A6A6"/>
      </left>
      <right style="dashed">
        <color rgb="FFA6A6A6"/>
      </right>
      <top/>
      <bottom style="thin">
        <color rgb="FFA6A6A6"/>
      </bottom>
      <diagonal/>
    </border>
    <border>
      <left/>
      <right style="medium">
        <color rgb="FFFFFFFF"/>
      </right>
      <top style="thin">
        <color rgb="FFA6A6A6"/>
      </top>
      <bottom/>
      <diagonal/>
    </border>
    <border>
      <left style="dashed">
        <color rgb="FFA6A6A6"/>
      </left>
      <right/>
      <top/>
      <bottom style="thin">
        <color rgb="FFA6A6A6"/>
      </bottom>
      <diagonal/>
    </border>
    <border>
      <left/>
      <right style="dashed">
        <color rgb="FFA6A6A6"/>
      </right>
      <top/>
      <bottom style="thin">
        <color rgb="FFA6A6A6"/>
      </bottom>
      <diagonal/>
    </border>
    <border>
      <left/>
      <right/>
      <top style="dotted">
        <color rgb="FFA6A6A6"/>
      </top>
      <bottom style="dotted">
        <color rgb="FFA6A6A6"/>
      </bottom>
      <diagonal/>
    </border>
    <border>
      <left/>
      <right style="medium">
        <color rgb="FFFFFFFF"/>
      </right>
      <top style="dotted">
        <color rgb="FFA6A6A6"/>
      </top>
      <bottom style="dotted">
        <color rgb="FFA6A6A6"/>
      </bottom>
      <diagonal/>
    </border>
    <border>
      <left/>
      <right/>
      <top style="dotted">
        <color rgb="FFA6A6A6"/>
      </top>
      <bottom style="thin">
        <color rgb="FFA6A6A6"/>
      </bottom>
      <diagonal/>
    </border>
    <border>
      <left/>
      <right style="medium">
        <color rgb="FFFFFFFF"/>
      </right>
      <top style="dotted">
        <color rgb="FFA6A6A6"/>
      </top>
      <bottom style="thin">
        <color rgb="FFA6A6A6"/>
      </bottom>
      <diagonal/>
    </border>
    <border>
      <left/>
      <right/>
      <top style="thin">
        <color rgb="FFA6A6A6"/>
      </top>
      <bottom style="dotted">
        <color rgb="FFA6A6A6"/>
      </bottom>
      <diagonal/>
    </border>
    <border>
      <left/>
      <right style="medium">
        <color rgb="FFFFFFFF"/>
      </right>
      <top style="thin">
        <color rgb="FFA6A6A6"/>
      </top>
      <bottom style="dotted">
        <color rgb="FFA6A6A6"/>
      </bottom>
      <diagonal/>
    </border>
    <border>
      <left/>
      <right/>
      <top/>
      <bottom style="thin">
        <color rgb="FF353A3D"/>
      </bottom>
      <diagonal/>
    </border>
    <border>
      <left/>
      <right/>
      <top style="thin">
        <color rgb="FF353A3D"/>
      </top>
      <bottom style="dotted">
        <color rgb="FF7F7F7F"/>
      </bottom>
      <diagonal/>
    </border>
    <border>
      <left/>
      <right/>
      <top style="dotted">
        <color rgb="FF7F7F7F"/>
      </top>
      <bottom style="thin">
        <color rgb="FF353A3D"/>
      </bottom>
      <diagonal/>
    </border>
    <border>
      <left/>
      <right/>
      <top style="thin">
        <color rgb="FF353A3D"/>
      </top>
      <bottom style="thin">
        <color rgb="FF353A3D"/>
      </bottom>
      <diagonal/>
    </border>
    <border>
      <left/>
      <right/>
      <top style="thin">
        <color rgb="FF353A3D"/>
      </top>
      <bottom/>
      <diagonal/>
    </border>
    <border>
      <left/>
      <right style="medium">
        <color rgb="FFFFFFFF"/>
      </right>
      <top style="thin">
        <color rgb="FF353A3D"/>
      </top>
      <bottom style="dotted">
        <color rgb="FF7F7F7F"/>
      </bottom>
      <diagonal/>
    </border>
    <border>
      <left style="medium">
        <color rgb="FFFFFFFF"/>
      </left>
      <right/>
      <top style="dotted">
        <color rgb="FF7F7F7F"/>
      </top>
      <bottom style="dotted">
        <color rgb="FF7F7F7F"/>
      </bottom>
      <diagonal/>
    </border>
    <border>
      <left/>
      <right style="medium">
        <color rgb="FFFFFFFF"/>
      </right>
      <top style="dotted">
        <color rgb="FF7F7F7F"/>
      </top>
      <bottom style="dotted">
        <color rgb="FF7F7F7F"/>
      </bottom>
      <diagonal/>
    </border>
    <border>
      <left/>
      <right style="medium">
        <color rgb="FFFFFFFF"/>
      </right>
      <top style="dotted">
        <color rgb="FF7F7F7F"/>
      </top>
      <bottom style="thin">
        <color rgb="FF353A3D"/>
      </bottom>
      <diagonal/>
    </border>
    <border>
      <left/>
      <right/>
      <top style="medium">
        <color rgb="FFFFFFFF"/>
      </top>
      <bottom style="thin">
        <color rgb="FF353A3D"/>
      </bottom>
      <diagonal/>
    </border>
    <border>
      <left/>
      <right style="medium">
        <color rgb="FFFFFFFF"/>
      </right>
      <top style="medium">
        <color rgb="FFFFFFFF"/>
      </top>
      <bottom style="thin">
        <color rgb="FF353A3D"/>
      </bottom>
      <diagonal/>
    </border>
    <border>
      <left style="medium">
        <color rgb="FFFFFFFF"/>
      </left>
      <right/>
      <top style="thin">
        <color rgb="FF353A3D"/>
      </top>
      <bottom style="thin">
        <color rgb="FF353A3D"/>
      </bottom>
      <diagonal/>
    </border>
    <border>
      <left/>
      <right style="medium">
        <color rgb="FFFFFFFF"/>
      </right>
      <top style="thin">
        <color rgb="FF353A3D"/>
      </top>
      <bottom style="thin">
        <color rgb="FF353A3D"/>
      </bottom>
      <diagonal/>
    </border>
    <border>
      <left style="medium">
        <color rgb="FFFFFFFF"/>
      </left>
      <right/>
      <top style="thin">
        <color rgb="FF353A3D"/>
      </top>
      <bottom style="dotted">
        <color rgb="FF7F7F7F"/>
      </bottom>
      <diagonal/>
    </border>
    <border>
      <left style="medium">
        <color rgb="FFFFFFFF"/>
      </left>
      <right/>
      <top style="dotted">
        <color rgb="FF7F7F7F"/>
      </top>
      <bottom style="thin">
        <color rgb="FF353A3D"/>
      </bottom>
      <diagonal/>
    </border>
    <border>
      <left/>
      <right/>
      <top style="thin">
        <color rgb="FF353A3D"/>
      </top>
      <bottom style="medium">
        <color rgb="FFFFFFFF"/>
      </bottom>
      <diagonal/>
    </border>
    <border>
      <left/>
      <right/>
      <top style="thin">
        <color rgb="FF353A3D"/>
      </top>
      <bottom style="dotted">
        <color rgb="FFA6A6A6"/>
      </bottom>
      <diagonal/>
    </border>
    <border>
      <left/>
      <right style="medium">
        <color rgb="FFFFFFFF"/>
      </right>
      <top style="thin">
        <color rgb="FF353A3D"/>
      </top>
      <bottom style="dotted">
        <color rgb="FFA6A6A6"/>
      </bottom>
      <diagonal/>
    </border>
    <border>
      <left style="medium">
        <color rgb="FFFFFFFF"/>
      </left>
      <right/>
      <top style="dotted">
        <color rgb="FFA6A6A6"/>
      </top>
      <bottom style="dotted">
        <color rgb="FFA6A6A6"/>
      </bottom>
      <diagonal/>
    </border>
    <border>
      <left/>
      <right/>
      <top style="dotted">
        <color rgb="FFA6A6A6"/>
      </top>
      <bottom style="thin">
        <color rgb="FF353A3D"/>
      </bottom>
      <diagonal/>
    </border>
    <border>
      <left/>
      <right style="medium">
        <color rgb="FFFFFFFF"/>
      </right>
      <top style="dotted">
        <color rgb="FFA6A6A6"/>
      </top>
      <bottom style="thin">
        <color rgb="FF353A3D"/>
      </bottom>
      <diagonal/>
    </border>
    <border>
      <left style="medium">
        <color rgb="FFFFFFFF"/>
      </left>
      <right/>
      <top style="thin">
        <color rgb="FFA6A6A6"/>
      </top>
      <bottom/>
      <diagonal/>
    </border>
    <border>
      <left style="medium">
        <color rgb="FFFFFFFF"/>
      </left>
      <right/>
      <top style="medium">
        <color rgb="FFFFFFFF"/>
      </top>
      <bottom style="thin">
        <color rgb="FF353A3D"/>
      </bottom>
      <diagonal/>
    </border>
    <border>
      <left style="medium">
        <color rgb="FFFFFFFF"/>
      </left>
      <right style="medium">
        <color rgb="FFFFFFFF"/>
      </right>
      <top/>
      <bottom style="thin">
        <color rgb="FF353A3D"/>
      </bottom>
      <diagonal/>
    </border>
    <border>
      <left style="medium">
        <color rgb="FFFFFFFF"/>
      </left>
      <right style="medium">
        <color rgb="FFFFFFFF"/>
      </right>
      <top style="thin">
        <color rgb="FF353A3D"/>
      </top>
      <bottom/>
      <diagonal/>
    </border>
    <border>
      <left style="medium">
        <color rgb="FFFFFFFF"/>
      </left>
      <right/>
      <top style="thin">
        <color rgb="FF353A3D"/>
      </top>
      <bottom style="dotted">
        <color rgb="FFA6A6A6"/>
      </bottom>
      <diagonal/>
    </border>
    <border>
      <left style="medium">
        <color rgb="FFFFFFFF"/>
      </left>
      <right/>
      <top style="dotted">
        <color rgb="FFA6A6A6"/>
      </top>
      <bottom style="thin">
        <color rgb="FF353A3D"/>
      </bottom>
      <diagonal/>
    </border>
    <border>
      <left style="medium">
        <color rgb="FFFFFFFF"/>
      </left>
      <right/>
      <top style="dotted">
        <color rgb="FFA6A6A6"/>
      </top>
      <bottom style="thin">
        <color rgb="FFA6A6A6"/>
      </bottom>
      <diagonal/>
    </border>
    <border>
      <left style="medium">
        <color rgb="FFFFFFFF"/>
      </left>
      <right/>
      <top style="medium">
        <color rgb="FFFFFFFF"/>
      </top>
      <bottom style="thin">
        <color rgb="FFA6A6A6"/>
      </bottom>
      <diagonal/>
    </border>
    <border>
      <left style="medium">
        <color rgb="FFFFFFFF"/>
      </left>
      <right/>
      <top style="thin">
        <color rgb="FFA6A6A6"/>
      </top>
      <bottom style="dotted">
        <color rgb="FFA6A6A6"/>
      </bottom>
      <diagonal/>
    </border>
    <border>
      <left/>
      <right/>
      <top style="thin">
        <color rgb="FFA6A6A6"/>
      </top>
      <bottom style="medium">
        <color rgb="FFFFFFFF"/>
      </bottom>
      <diagonal/>
    </border>
    <border>
      <left style="medium">
        <color rgb="FFFFFFFF"/>
      </left>
      <right/>
      <top/>
      <bottom style="thin">
        <color rgb="FF353A3D"/>
      </bottom>
      <diagonal/>
    </border>
    <border>
      <left/>
      <right style="medium">
        <color rgb="FFFFFFFF"/>
      </right>
      <top/>
      <bottom style="thin">
        <color rgb="FF353A3D"/>
      </bottom>
      <diagonal/>
    </border>
    <border>
      <left style="medium">
        <color rgb="FFFFFFFF"/>
      </left>
      <right style="medium">
        <color rgb="FFFFFFFF"/>
      </right>
      <top/>
      <bottom style="thin">
        <color rgb="FF808080"/>
      </bottom>
      <diagonal/>
    </border>
    <border>
      <left style="medium">
        <color rgb="FFFFFFFF"/>
      </left>
      <right/>
      <top/>
      <bottom style="thin">
        <color rgb="FF808080"/>
      </bottom>
      <diagonal/>
    </border>
    <border>
      <left/>
      <right/>
      <top/>
      <bottom style="thin">
        <color rgb="FF808080"/>
      </bottom>
      <diagonal/>
    </border>
    <border>
      <left/>
      <right style="medium">
        <color rgb="FFFFFFFF"/>
      </right>
      <top/>
      <bottom style="thin">
        <color rgb="FF808080"/>
      </bottom>
      <diagonal/>
    </border>
    <border>
      <left style="medium">
        <color rgb="FFFFFFFF"/>
      </left>
      <right/>
      <top style="thin">
        <color rgb="FF808080"/>
      </top>
      <bottom style="dotted">
        <color rgb="FFA6A6A6"/>
      </bottom>
      <diagonal/>
    </border>
    <border>
      <left/>
      <right/>
      <top style="thin">
        <color rgb="FF808080"/>
      </top>
      <bottom style="dotted">
        <color rgb="FFA6A6A6"/>
      </bottom>
      <diagonal/>
    </border>
    <border>
      <left/>
      <right style="medium">
        <color rgb="FFFFFFFF"/>
      </right>
      <top style="thin">
        <color rgb="FF808080"/>
      </top>
      <bottom style="dotted">
        <color rgb="FFA6A6A6"/>
      </bottom>
      <diagonal/>
    </border>
    <border>
      <left/>
      <right/>
      <top style="thin">
        <color rgb="FFA6A6A6"/>
      </top>
      <bottom style="thin">
        <color rgb="FF353A3D"/>
      </bottom>
      <diagonal/>
    </border>
    <border>
      <left/>
      <right/>
      <top style="dotted">
        <color rgb="FFA6A6A6"/>
      </top>
      <bottom/>
      <diagonal/>
    </border>
    <border>
      <left/>
      <right/>
      <top style="thin">
        <color rgb="FF353A3D"/>
      </top>
      <bottom style="thin">
        <color rgb="FFA6A6A6"/>
      </bottom>
      <diagonal/>
    </border>
    <border>
      <left/>
      <right/>
      <top/>
      <bottom style="dotted">
        <color rgb="FFA6A6A6"/>
      </bottom>
      <diagonal/>
    </border>
    <border>
      <left/>
      <right/>
      <top/>
      <bottom style="dotted">
        <color rgb="FF353A3D"/>
      </bottom>
      <diagonal/>
    </border>
    <border>
      <left/>
      <right/>
      <top style="dotted">
        <color rgb="FF353A3D"/>
      </top>
      <bottom style="dotted">
        <color rgb="FF353A3D"/>
      </bottom>
      <diagonal/>
    </border>
    <border>
      <left/>
      <right/>
      <top style="dotted">
        <color rgb="FF353A3D"/>
      </top>
      <bottom/>
      <diagonal/>
    </border>
    <border>
      <left/>
      <right/>
      <top style="dotted">
        <color rgb="FF7F7F7F"/>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rgb="FFA6A6A6"/>
      </left>
      <right style="dashed">
        <color rgb="FFA6A6A6"/>
      </right>
      <top style="thin">
        <color rgb="FFA6A6A6"/>
      </top>
      <bottom style="thin">
        <color indexed="64"/>
      </bottom>
      <diagonal/>
    </border>
    <border>
      <left style="dashed">
        <color rgb="FFA6A6A6"/>
      </left>
      <right/>
      <top style="thin">
        <color rgb="FFA6A6A6"/>
      </top>
      <bottom style="thin">
        <color indexed="64"/>
      </bottom>
      <diagonal/>
    </border>
    <border>
      <left/>
      <right/>
      <top style="thin">
        <color rgb="FFA6A6A6"/>
      </top>
      <bottom style="thin">
        <color indexed="64"/>
      </bottom>
      <diagonal/>
    </border>
    <border>
      <left/>
      <right style="dashed">
        <color rgb="FFA6A6A6"/>
      </right>
      <top style="thin">
        <color rgb="FFA6A6A6"/>
      </top>
      <bottom style="thin">
        <color indexed="64"/>
      </bottom>
      <diagonal/>
    </border>
    <border>
      <left style="dashed">
        <color rgb="FFA6A6A6"/>
      </left>
      <right style="dashed">
        <color rgb="FFA6A6A6"/>
      </right>
      <top style="thin">
        <color indexed="64"/>
      </top>
      <bottom style="thin">
        <color indexed="64"/>
      </bottom>
      <diagonal/>
    </border>
    <border>
      <left style="dashed">
        <color rgb="FFA6A6A6"/>
      </left>
      <right/>
      <top style="thin">
        <color indexed="64"/>
      </top>
      <bottom style="thin">
        <color indexed="64"/>
      </bottom>
      <diagonal/>
    </border>
    <border>
      <left/>
      <right style="dashed">
        <color rgb="FFA6A6A6"/>
      </right>
      <top style="thin">
        <color indexed="64"/>
      </top>
      <bottom style="thin">
        <color indexed="64"/>
      </bottom>
      <diagonal/>
    </border>
    <border>
      <left style="medium">
        <color rgb="FFFFFFFF"/>
      </left>
      <right/>
      <top style="thin">
        <color indexed="64"/>
      </top>
      <bottom style="thin">
        <color indexed="64"/>
      </bottom>
      <diagonal/>
    </border>
    <border>
      <left style="hair">
        <color rgb="FF0070C0"/>
      </left>
      <right style="hair">
        <color rgb="FF0070C0"/>
      </right>
      <top style="thin">
        <color rgb="FFA6A6A6"/>
      </top>
      <bottom style="thin">
        <color indexed="64"/>
      </bottom>
      <diagonal/>
    </border>
    <border>
      <left style="hair">
        <color rgb="FF0070C0"/>
      </left>
      <right/>
      <top style="thin">
        <color rgb="FFA6A6A6"/>
      </top>
      <bottom style="thin">
        <color indexed="64"/>
      </bottom>
      <diagonal/>
    </border>
    <border>
      <left/>
      <right style="hair">
        <color rgb="FF0070C0"/>
      </right>
      <top style="thin">
        <color rgb="FFA6A6A6"/>
      </top>
      <bottom style="thin">
        <color indexed="64"/>
      </bottom>
      <diagonal/>
    </border>
    <border>
      <left style="hair">
        <color rgb="FF0070C0"/>
      </left>
      <right style="hair">
        <color rgb="FF0070C0"/>
      </right>
      <top style="thin">
        <color rgb="FFA6A6A6"/>
      </top>
      <bottom/>
      <diagonal/>
    </border>
    <border>
      <left style="hair">
        <color rgb="FF0070C0"/>
      </left>
      <right/>
      <top style="thin">
        <color rgb="FFA6A6A6"/>
      </top>
      <bottom/>
      <diagonal/>
    </border>
    <border>
      <left/>
      <right style="hair">
        <color rgb="FF0070C0"/>
      </right>
      <top style="thin">
        <color rgb="FFA6A6A6"/>
      </top>
      <bottom/>
      <diagonal/>
    </border>
    <border>
      <left style="hair">
        <color rgb="FF0070C0"/>
      </left>
      <right style="hair">
        <color rgb="FF0070C0"/>
      </right>
      <top style="thin">
        <color indexed="64"/>
      </top>
      <bottom style="thin">
        <color indexed="64"/>
      </bottom>
      <diagonal/>
    </border>
    <border>
      <left style="hair">
        <color rgb="FF0070C0"/>
      </left>
      <right/>
      <top style="thin">
        <color indexed="64"/>
      </top>
      <bottom style="thin">
        <color indexed="64"/>
      </bottom>
      <diagonal/>
    </border>
    <border>
      <left/>
      <right style="hair">
        <color rgb="FF0070C0"/>
      </right>
      <top style="thin">
        <color indexed="64"/>
      </top>
      <bottom style="thin">
        <color indexed="64"/>
      </bottom>
      <diagonal/>
    </border>
    <border>
      <left/>
      <right/>
      <top style="thin">
        <color rgb="FFA6A6A6"/>
      </top>
      <bottom style="hair">
        <color rgb="FFA6A6A6"/>
      </bottom>
      <diagonal/>
    </border>
    <border>
      <left/>
      <right/>
      <top style="hair">
        <color rgb="FFA6A6A6"/>
      </top>
      <bottom style="hair">
        <color rgb="FFA6A6A6"/>
      </bottom>
      <diagonal/>
    </border>
    <border>
      <left/>
      <right/>
      <top style="hair">
        <color rgb="FFA6A6A6"/>
      </top>
      <bottom style="thin">
        <color rgb="FFA6A6A6"/>
      </bottom>
      <diagonal/>
    </border>
    <border>
      <left/>
      <right/>
      <top/>
      <bottom style="dotted">
        <color rgb="FF7F7F7F"/>
      </bottom>
      <diagonal/>
    </border>
    <border>
      <left/>
      <right style="medium">
        <color rgb="FFFFFFFF"/>
      </right>
      <top style="dotted">
        <color rgb="FFA6A6A6"/>
      </top>
      <bottom/>
      <diagonal/>
    </border>
  </borders>
  <cellStyleXfs count="5">
    <xf numFmtId="0" fontId="0" fillId="0" borderId="0"/>
    <xf numFmtId="43" fontId="33" fillId="0" borderId="0" applyFont="0" applyFill="0" applyBorder="0" applyAlignment="0" applyProtection="0"/>
    <xf numFmtId="0" fontId="33" fillId="0" borderId="0"/>
    <xf numFmtId="43" fontId="33" fillId="0" borderId="0" applyFont="0" applyFill="0" applyBorder="0" applyAlignment="0" applyProtection="0"/>
    <xf numFmtId="9" fontId="28" fillId="0" borderId="0" applyFont="0" applyFill="0" applyBorder="0" applyAlignment="0" applyProtection="0"/>
  </cellStyleXfs>
  <cellXfs count="1112">
    <xf numFmtId="0" fontId="0" fillId="0" borderId="0" xfId="0"/>
    <xf numFmtId="0" fontId="1" fillId="0" borderId="0" xfId="0" applyFont="1"/>
    <xf numFmtId="0" fontId="4" fillId="0" borderId="0" xfId="0" applyFont="1" applyAlignment="1">
      <alignment horizontal="left" vertical="center" readingOrder="1"/>
    </xf>
    <xf numFmtId="0" fontId="7" fillId="0" borderId="0" xfId="0" applyFont="1"/>
    <xf numFmtId="0" fontId="9" fillId="0" borderId="0" xfId="0" applyFont="1"/>
    <xf numFmtId="0" fontId="10" fillId="0" borderId="0" xfId="0" applyFont="1"/>
    <xf numFmtId="0" fontId="15" fillId="0" borderId="0" xfId="0" applyFont="1"/>
    <xf numFmtId="0" fontId="3" fillId="0" borderId="0" xfId="0" applyFont="1"/>
    <xf numFmtId="0" fontId="9" fillId="0" borderId="0" xfId="0" applyFont="1" applyAlignment="1">
      <alignment vertical="center"/>
    </xf>
    <xf numFmtId="0" fontId="9" fillId="0" borderId="0" xfId="0" applyFont="1" applyAlignment="1">
      <alignment horizontal="center" vertical="center"/>
    </xf>
    <xf numFmtId="0" fontId="4" fillId="0" borderId="0" xfId="0" applyFont="1"/>
    <xf numFmtId="0" fontId="9"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wrapText="1"/>
    </xf>
    <xf numFmtId="0" fontId="23" fillId="0" borderId="0" xfId="0" applyFont="1"/>
    <xf numFmtId="0" fontId="23" fillId="0" borderId="0" xfId="0" applyFont="1" applyAlignment="1">
      <alignment horizontal="center"/>
    </xf>
    <xf numFmtId="0" fontId="11" fillId="0" borderId="0" xfId="0" applyFont="1" applyAlignment="1">
      <alignment horizontal="center"/>
    </xf>
    <xf numFmtId="0" fontId="19" fillId="0" borderId="0" xfId="0" applyFont="1" applyAlignment="1">
      <alignment horizontal="left" vertical="center" readingOrder="1"/>
    </xf>
    <xf numFmtId="0" fontId="18" fillId="0" borderId="0" xfId="0" applyFont="1" applyAlignment="1">
      <alignment horizontal="left" vertical="center" readingOrder="1"/>
    </xf>
    <xf numFmtId="0" fontId="24" fillId="0" borderId="0" xfId="0" applyFont="1" applyAlignment="1">
      <alignment horizontal="left" vertical="center" readingOrder="1"/>
    </xf>
    <xf numFmtId="0" fontId="25" fillId="0" borderId="0" xfId="0" applyFont="1"/>
    <xf numFmtId="0" fontId="17" fillId="0" borderId="0" xfId="0" applyFont="1" applyAlignment="1">
      <alignment horizontal="left" vertical="center" readingOrder="1"/>
    </xf>
    <xf numFmtId="0" fontId="0" fillId="0" borderId="0" xfId="0" applyAlignment="1">
      <alignment horizontal="center" vertical="center"/>
    </xf>
    <xf numFmtId="0" fontId="31" fillId="0" borderId="0" xfId="0" applyFont="1"/>
    <xf numFmtId="0" fontId="4" fillId="0" borderId="0" xfId="0" applyFont="1" applyAlignment="1">
      <alignment horizontal="left" vertical="center" wrapText="1" readingOrder="1"/>
    </xf>
    <xf numFmtId="164" fontId="6" fillId="0" borderId="0" xfId="0" applyNumberFormat="1" applyFont="1" applyAlignment="1">
      <alignment horizontal="right" vertical="center" wrapText="1" indent="1" readingOrder="1"/>
    </xf>
    <xf numFmtId="0" fontId="34" fillId="2" borderId="0" xfId="0" applyFont="1" applyFill="1" applyAlignment="1">
      <alignment horizontal="left" vertical="center"/>
    </xf>
    <xf numFmtId="0" fontId="0" fillId="0" borderId="0" xfId="0" applyAlignment="1">
      <alignment horizontal="center"/>
    </xf>
    <xf numFmtId="0" fontId="22" fillId="0" borderId="0" xfId="0" applyFont="1" applyAlignment="1">
      <alignment horizontal="right" wrapText="1"/>
    </xf>
    <xf numFmtId="0" fontId="9" fillId="0" borderId="0" xfId="0" applyFont="1" applyAlignment="1">
      <alignment horizontal="right"/>
    </xf>
    <xf numFmtId="0" fontId="35" fillId="0" borderId="0" xfId="0" applyFont="1" applyAlignment="1">
      <alignment horizontal="center"/>
    </xf>
    <xf numFmtId="0" fontId="35" fillId="0" borderId="0" xfId="0" applyFont="1" applyAlignment="1">
      <alignment horizontal="center" vertical="center"/>
    </xf>
    <xf numFmtId="167" fontId="35" fillId="0" borderId="0" xfId="0" applyNumberFormat="1" applyFont="1" applyAlignment="1">
      <alignment horizontal="center"/>
    </xf>
    <xf numFmtId="0" fontId="36" fillId="0" borderId="0" xfId="0" applyFont="1"/>
    <xf numFmtId="0" fontId="0" fillId="0" borderId="0" xfId="0" applyAlignment="1">
      <alignment vertical="center"/>
    </xf>
    <xf numFmtId="164" fontId="9" fillId="0" borderId="0" xfId="0" applyNumberFormat="1" applyFont="1"/>
    <xf numFmtId="2" fontId="9" fillId="0" borderId="0" xfId="0" applyNumberFormat="1" applyFont="1"/>
    <xf numFmtId="169" fontId="9" fillId="0" borderId="0" xfId="0" applyNumberFormat="1" applyFont="1"/>
    <xf numFmtId="0" fontId="9" fillId="0" borderId="0" xfId="0" applyFont="1" applyAlignment="1">
      <alignment horizontal="right" indent="2"/>
    </xf>
    <xf numFmtId="0" fontId="9" fillId="0" borderId="0" xfId="0" applyFont="1" applyAlignment="1">
      <alignment horizontal="right" indent="1"/>
    </xf>
    <xf numFmtId="0" fontId="42" fillId="0" borderId="0" xfId="0" applyFont="1" applyAlignment="1">
      <alignment horizontal="left" vertical="center" indent="2" readingOrder="1"/>
    </xf>
    <xf numFmtId="0" fontId="38" fillId="0" borderId="0" xfId="0" applyFont="1" applyAlignment="1">
      <alignment horizontal="left" vertical="center" readingOrder="1"/>
    </xf>
    <xf numFmtId="0" fontId="44" fillId="0" borderId="0" xfId="0" applyFont="1"/>
    <xf numFmtId="0" fontId="38" fillId="0" borderId="0" xfId="0" applyFont="1"/>
    <xf numFmtId="0" fontId="45" fillId="0" borderId="0" xfId="0" applyFont="1" applyAlignment="1">
      <alignment horizontal="right" wrapText="1" readingOrder="1"/>
    </xf>
    <xf numFmtId="0" fontId="46" fillId="0" borderId="0" xfId="0" applyFont="1"/>
    <xf numFmtId="0" fontId="42" fillId="0" borderId="0" xfId="0" applyFont="1"/>
    <xf numFmtId="0" fontId="45" fillId="0" borderId="0" xfId="0" applyFont="1" applyAlignment="1">
      <alignment wrapText="1" readingOrder="1"/>
    </xf>
    <xf numFmtId="0" fontId="36" fillId="0" borderId="0" xfId="0" applyFont="1" applyAlignment="1">
      <alignment vertical="center"/>
    </xf>
    <xf numFmtId="3" fontId="9" fillId="0" borderId="0" xfId="0" applyNumberFormat="1" applyFont="1" applyAlignment="1">
      <alignment horizontal="right" indent="2"/>
    </xf>
    <xf numFmtId="0" fontId="48" fillId="0" borderId="0" xfId="0" applyFont="1"/>
    <xf numFmtId="0" fontId="48" fillId="0" borderId="0" xfId="0" applyFont="1" applyAlignment="1">
      <alignment vertical="center"/>
    </xf>
    <xf numFmtId="0" fontId="49" fillId="0" borderId="0" xfId="0" applyFont="1"/>
    <xf numFmtId="0" fontId="49" fillId="0" borderId="0" xfId="0" applyFont="1" applyAlignment="1">
      <alignment vertical="center"/>
    </xf>
    <xf numFmtId="0" fontId="6" fillId="0" borderId="0" xfId="0" applyFont="1"/>
    <xf numFmtId="0" fontId="23" fillId="0" borderId="0" xfId="0" applyFont="1" applyAlignment="1">
      <alignment horizontal="right" vertical="center"/>
    </xf>
    <xf numFmtId="0" fontId="9" fillId="0" borderId="0" xfId="0" applyFont="1" applyAlignment="1">
      <alignment horizontal="right" vertical="center"/>
    </xf>
    <xf numFmtId="166" fontId="23" fillId="0" borderId="0" xfId="1" applyNumberFormat="1" applyFont="1" applyAlignment="1">
      <alignment vertical="center"/>
    </xf>
    <xf numFmtId="43" fontId="0" fillId="0" borderId="0" xfId="0" applyNumberFormat="1"/>
    <xf numFmtId="0" fontId="52" fillId="0" borderId="0" xfId="0" applyFont="1"/>
    <xf numFmtId="0" fontId="48" fillId="0" borderId="0" xfId="0" applyFont="1" applyAlignment="1">
      <alignment horizontal="right"/>
    </xf>
    <xf numFmtId="0" fontId="48" fillId="0" borderId="0" xfId="0" applyFont="1" applyAlignment="1">
      <alignment horizontal="center"/>
    </xf>
    <xf numFmtId="0" fontId="16" fillId="0" borderId="0" xfId="0" applyFont="1" applyAlignment="1">
      <alignment horizontal="right" vertical="center" wrapText="1" indent="1"/>
    </xf>
    <xf numFmtId="0" fontId="51" fillId="0" borderId="0" xfId="0" applyFont="1"/>
    <xf numFmtId="0" fontId="48" fillId="0" borderId="0" xfId="0" applyFont="1" applyAlignment="1">
      <alignment horizontal="right" indent="2"/>
    </xf>
    <xf numFmtId="0" fontId="4" fillId="0" borderId="10" xfId="0" applyFont="1" applyBorder="1" applyAlignment="1">
      <alignment horizontal="left" vertical="center" wrapText="1" readingOrder="1"/>
    </xf>
    <xf numFmtId="0" fontId="4" fillId="0" borderId="3" xfId="0" applyFont="1" applyBorder="1" applyAlignment="1">
      <alignment horizontal="left" vertical="center" wrapText="1" readingOrder="1"/>
    </xf>
    <xf numFmtId="165" fontId="4" fillId="0" borderId="6" xfId="4" applyNumberFormat="1" applyFont="1" applyBorder="1" applyAlignment="1">
      <alignment horizontal="right" vertical="center" wrapText="1" indent="1" readingOrder="1"/>
    </xf>
    <xf numFmtId="165" fontId="4" fillId="0" borderId="0" xfId="4" applyNumberFormat="1" applyFont="1" applyBorder="1" applyAlignment="1">
      <alignment horizontal="right" vertical="center" wrapText="1" readingOrder="1"/>
    </xf>
    <xf numFmtId="165" fontId="4" fillId="0" borderId="0" xfId="4" quotePrefix="1" applyNumberFormat="1" applyFont="1" applyBorder="1" applyAlignment="1">
      <alignment horizontal="right" vertical="center" wrapText="1" readingOrder="1"/>
    </xf>
    <xf numFmtId="168" fontId="4" fillId="0" borderId="0" xfId="4" applyNumberFormat="1" applyFont="1" applyBorder="1" applyAlignment="1">
      <alignment horizontal="right" vertical="center" wrapText="1" readingOrder="1"/>
    </xf>
    <xf numFmtId="49" fontId="4" fillId="0" borderId="0" xfId="0" quotePrefix="1" applyNumberFormat="1" applyFont="1" applyAlignment="1">
      <alignment horizontal="right" vertical="center" wrapText="1" readingOrder="1"/>
    </xf>
    <xf numFmtId="49" fontId="4" fillId="0" borderId="0" xfId="4" quotePrefix="1" applyNumberFormat="1" applyFont="1" applyBorder="1" applyAlignment="1">
      <alignment horizontal="right" vertical="center" wrapText="1" readingOrder="1"/>
    </xf>
    <xf numFmtId="49" fontId="4" fillId="0" borderId="0" xfId="4" applyNumberFormat="1" applyFont="1" applyBorder="1" applyAlignment="1">
      <alignment horizontal="right" vertical="center" wrapText="1" readingOrder="1"/>
    </xf>
    <xf numFmtId="170" fontId="4" fillId="0" borderId="0" xfId="4" applyNumberFormat="1" applyFont="1" applyBorder="1" applyAlignment="1">
      <alignment horizontal="right" vertical="center" wrapText="1" readingOrder="1"/>
    </xf>
    <xf numFmtId="164" fontId="4" fillId="0" borderId="0" xfId="0" applyNumberFormat="1" applyFont="1" applyAlignment="1">
      <alignment horizontal="right" vertical="center" wrapText="1" indent="1" readingOrder="1"/>
    </xf>
    <xf numFmtId="1" fontId="10" fillId="0" borderId="0" xfId="0" applyNumberFormat="1" applyFont="1"/>
    <xf numFmtId="165" fontId="4" fillId="0" borderId="0" xfId="4" applyNumberFormat="1" applyFont="1" applyBorder="1" applyAlignment="1">
      <alignment horizontal="right" vertical="center" wrapText="1" indent="1" readingOrder="1"/>
    </xf>
    <xf numFmtId="165" fontId="53" fillId="0" borderId="4" xfId="4" applyNumberFormat="1" applyFont="1" applyBorder="1" applyAlignment="1">
      <alignment vertical="center" wrapText="1" readingOrder="1"/>
    </xf>
    <xf numFmtId="165" fontId="53" fillId="0" borderId="5" xfId="4" applyNumberFormat="1" applyFont="1" applyBorder="1" applyAlignment="1">
      <alignment vertical="center" wrapText="1" readingOrder="1"/>
    </xf>
    <xf numFmtId="0" fontId="3" fillId="0" borderId="13" xfId="0" applyFont="1" applyBorder="1" applyAlignment="1">
      <alignment horizontal="left" vertical="center" wrapText="1" readingOrder="1"/>
    </xf>
    <xf numFmtId="0" fontId="6" fillId="0" borderId="0" xfId="0" applyFont="1" applyAlignment="1">
      <alignment horizontal="right" vertical="center"/>
    </xf>
    <xf numFmtId="0" fontId="6" fillId="0" borderId="0" xfId="0" applyFont="1" applyAlignment="1">
      <alignment horizontal="right" vertical="center" wrapText="1" readingOrder="1"/>
    </xf>
    <xf numFmtId="0" fontId="3" fillId="0" borderId="0" xfId="0" applyFont="1" applyAlignment="1">
      <alignment horizontal="right" vertical="center" wrapText="1" readingOrder="1"/>
    </xf>
    <xf numFmtId="0" fontId="48" fillId="0" borderId="0" xfId="0" applyFont="1" applyAlignment="1">
      <alignment horizontal="right" vertical="center"/>
    </xf>
    <xf numFmtId="0" fontId="6" fillId="0" borderId="2" xfId="0" applyFont="1" applyBorder="1" applyAlignment="1">
      <alignment wrapText="1"/>
    </xf>
    <xf numFmtId="0" fontId="6" fillId="0" borderId="0" xfId="0" applyFont="1" applyAlignment="1">
      <alignment horizontal="right" wrapText="1" indent="1"/>
    </xf>
    <xf numFmtId="0" fontId="6" fillId="0" borderId="0" xfId="0" applyFont="1" applyAlignment="1">
      <alignment vertical="center" wrapText="1"/>
    </xf>
    <xf numFmtId="0" fontId="21" fillId="0" borderId="0" xfId="0" applyFont="1" applyAlignment="1">
      <alignment vertical="center" wrapText="1"/>
    </xf>
    <xf numFmtId="0" fontId="6" fillId="0" borderId="0" xfId="0" applyFont="1" applyAlignment="1">
      <alignment wrapText="1"/>
    </xf>
    <xf numFmtId="0" fontId="6" fillId="0" borderId="0" xfId="0" applyFont="1" applyAlignment="1">
      <alignment horizontal="left" vertical="center" wrapText="1" readingOrder="1"/>
    </xf>
    <xf numFmtId="0" fontId="23" fillId="0" borderId="0" xfId="0" applyFont="1" applyAlignment="1">
      <alignment vertical="center"/>
    </xf>
    <xf numFmtId="0" fontId="23" fillId="0" borderId="0" xfId="0" applyFont="1" applyAlignment="1">
      <alignment horizontal="center" vertical="center"/>
    </xf>
    <xf numFmtId="0" fontId="3" fillId="0" borderId="0" xfId="0" applyFont="1" applyAlignment="1">
      <alignment horizontal="right" wrapText="1" indent="1"/>
    </xf>
    <xf numFmtId="0" fontId="6" fillId="0" borderId="3" xfId="0" applyFont="1" applyBorder="1" applyAlignment="1">
      <alignment vertical="center" wrapText="1"/>
    </xf>
    <xf numFmtId="0" fontId="9" fillId="0" borderId="0" xfId="0" applyFont="1" applyAlignment="1">
      <alignment horizontal="left" vertical="center"/>
    </xf>
    <xf numFmtId="0" fontId="10" fillId="0" borderId="0" xfId="0" applyFont="1" applyAlignment="1">
      <alignment horizontal="right"/>
    </xf>
    <xf numFmtId="0" fontId="4" fillId="0" borderId="0" xfId="0" applyFont="1" applyAlignment="1">
      <alignment horizontal="right"/>
    </xf>
    <xf numFmtId="0" fontId="9" fillId="0" borderId="12" xfId="0" applyFont="1" applyBorder="1"/>
    <xf numFmtId="0" fontId="48" fillId="0" borderId="12" xfId="0" applyFont="1" applyBorder="1" applyAlignment="1">
      <alignment horizontal="center"/>
    </xf>
    <xf numFmtId="0" fontId="4" fillId="0" borderId="12" xfId="0" applyFont="1" applyBorder="1" applyAlignment="1">
      <alignment horizontal="left" vertical="center" wrapText="1" readingOrder="1"/>
    </xf>
    <xf numFmtId="0" fontId="55" fillId="0" borderId="0" xfId="0" applyFont="1" applyAlignment="1">
      <alignment horizontal="left" vertical="center" readingOrder="1"/>
    </xf>
    <xf numFmtId="0" fontId="57" fillId="0" borderId="0" xfId="0" applyFont="1"/>
    <xf numFmtId="0" fontId="60" fillId="0" borderId="0" xfId="0" applyFont="1"/>
    <xf numFmtId="0" fontId="60" fillId="0" borderId="0" xfId="0" applyFont="1" applyAlignment="1">
      <alignment horizontal="center"/>
    </xf>
    <xf numFmtId="0" fontId="61" fillId="0" borderId="0" xfId="0" applyFont="1"/>
    <xf numFmtId="0" fontId="14" fillId="0" borderId="0" xfId="0" applyFont="1" applyAlignment="1">
      <alignment horizontal="left" vertical="center" readingOrder="1"/>
    </xf>
    <xf numFmtId="0" fontId="55" fillId="0" borderId="0" xfId="0" applyFont="1" applyAlignment="1">
      <alignment horizontal="center" vertical="center" readingOrder="1"/>
    </xf>
    <xf numFmtId="0" fontId="57" fillId="0" borderId="0" xfId="0" applyFont="1" applyAlignment="1">
      <alignment horizontal="center" vertical="center"/>
    </xf>
    <xf numFmtId="0" fontId="51" fillId="0" borderId="0" xfId="0" applyFont="1" applyAlignment="1">
      <alignment horizontal="center"/>
    </xf>
    <xf numFmtId="0" fontId="39" fillId="0" borderId="0" xfId="0" applyFont="1" applyAlignment="1">
      <alignment horizontal="left" vertical="center" readingOrder="1"/>
    </xf>
    <xf numFmtId="0" fontId="4" fillId="0" borderId="0" xfId="0" applyFont="1" applyAlignment="1">
      <alignment horizontal="left" readingOrder="1"/>
    </xf>
    <xf numFmtId="0" fontId="62" fillId="0" borderId="0" xfId="0" applyFont="1"/>
    <xf numFmtId="166" fontId="23" fillId="0" borderId="0" xfId="0" applyNumberFormat="1" applyFont="1" applyAlignment="1">
      <alignment horizontal="right" vertical="center"/>
    </xf>
    <xf numFmtId="171" fontId="49" fillId="0" borderId="0" xfId="0" applyNumberFormat="1" applyFont="1"/>
    <xf numFmtId="0" fontId="11" fillId="0" borderId="0" xfId="0" applyFont="1"/>
    <xf numFmtId="0" fontId="63" fillId="0" borderId="3" xfId="0" applyFont="1" applyBorder="1" applyAlignment="1">
      <alignment wrapText="1"/>
    </xf>
    <xf numFmtId="0" fontId="3" fillId="0" borderId="0" xfId="0" applyFont="1" applyAlignment="1">
      <alignment horizontal="center" vertical="center" wrapText="1" readingOrder="1"/>
    </xf>
    <xf numFmtId="0" fontId="55" fillId="0" borderId="0" xfId="0" applyFont="1" applyAlignment="1">
      <alignment horizontal="left"/>
    </xf>
    <xf numFmtId="0" fontId="65" fillId="0" borderId="0" xfId="0" applyFont="1"/>
    <xf numFmtId="0" fontId="66" fillId="0" borderId="0" xfId="0" applyFont="1"/>
    <xf numFmtId="0" fontId="67" fillId="0" borderId="0" xfId="0" applyFont="1"/>
    <xf numFmtId="166" fontId="71" fillId="0" borderId="0" xfId="1" applyNumberFormat="1" applyFont="1" applyAlignment="1">
      <alignment vertical="center"/>
    </xf>
    <xf numFmtId="0" fontId="69" fillId="0" borderId="0" xfId="0" applyFont="1" applyAlignment="1">
      <alignment vertical="center" wrapText="1"/>
    </xf>
    <xf numFmtId="0" fontId="68" fillId="0" borderId="0" xfId="0" applyFont="1"/>
    <xf numFmtId="0" fontId="70" fillId="0" borderId="0" xfId="0" applyFont="1" applyAlignment="1">
      <alignment horizontal="left" vertical="center" readingOrder="1"/>
    </xf>
    <xf numFmtId="0" fontId="69" fillId="0" borderId="0" xfId="0" applyFont="1" applyAlignment="1">
      <alignment horizontal="left" vertical="center" readingOrder="1"/>
    </xf>
    <xf numFmtId="0" fontId="75" fillId="0" borderId="0" xfId="0" applyFont="1" applyAlignment="1">
      <alignment horizontal="left" vertical="center" readingOrder="1"/>
    </xf>
    <xf numFmtId="167" fontId="3" fillId="0" borderId="29" xfId="1" applyNumberFormat="1" applyFont="1" applyBorder="1" applyAlignment="1">
      <alignment horizontal="right" vertical="center" wrapText="1" readingOrder="1"/>
    </xf>
    <xf numFmtId="167" fontId="3" fillId="0" borderId="26" xfId="1" applyNumberFormat="1" applyFont="1" applyBorder="1" applyAlignment="1">
      <alignment horizontal="right" vertical="center" wrapText="1" readingOrder="1"/>
    </xf>
    <xf numFmtId="166" fontId="3" fillId="0" borderId="29" xfId="1" applyNumberFormat="1" applyFont="1" applyBorder="1" applyAlignment="1">
      <alignment horizontal="right" vertical="center" wrapText="1" readingOrder="1"/>
    </xf>
    <xf numFmtId="166" fontId="3" fillId="0" borderId="26" xfId="1" applyNumberFormat="1" applyFont="1" applyBorder="1" applyAlignment="1">
      <alignment horizontal="right" vertical="center" wrapText="1" readingOrder="1"/>
    </xf>
    <xf numFmtId="167" fontId="6" fillId="0" borderId="23" xfId="1" applyNumberFormat="1" applyFont="1" applyBorder="1" applyAlignment="1">
      <alignment horizontal="right" vertical="center" wrapText="1" readingOrder="1"/>
    </xf>
    <xf numFmtId="167" fontId="6" fillId="0" borderId="14" xfId="1" applyNumberFormat="1" applyFont="1" applyBorder="1" applyAlignment="1">
      <alignment horizontal="right" vertical="center" wrapText="1" readingOrder="1"/>
    </xf>
    <xf numFmtId="167" fontId="6" fillId="0" borderId="21" xfId="1" applyNumberFormat="1" applyFont="1" applyBorder="1" applyAlignment="1">
      <alignment horizontal="right" vertical="center" wrapText="1" readingOrder="1"/>
    </xf>
    <xf numFmtId="3" fontId="4" fillId="0" borderId="12" xfId="0" applyNumberFormat="1" applyFont="1" applyBorder="1" applyAlignment="1">
      <alignment horizontal="right" vertical="center" wrapText="1" readingOrder="1"/>
    </xf>
    <xf numFmtId="3" fontId="3" fillId="0" borderId="12" xfId="0" applyNumberFormat="1" applyFont="1" applyBorder="1" applyAlignment="1">
      <alignment horizontal="right" vertical="center" wrapText="1" readingOrder="1"/>
    </xf>
    <xf numFmtId="170" fontId="4" fillId="0" borderId="12" xfId="4" quotePrefix="1" applyNumberFormat="1" applyFont="1" applyBorder="1" applyAlignment="1">
      <alignment horizontal="right" vertical="center" wrapText="1" readingOrder="1"/>
    </xf>
    <xf numFmtId="164" fontId="4" fillId="0" borderId="31" xfId="0" applyNumberFormat="1" applyFont="1" applyBorder="1" applyAlignment="1">
      <alignment horizontal="right" vertical="center" wrapText="1" readingOrder="1"/>
    </xf>
    <xf numFmtId="167" fontId="48" fillId="0" borderId="0" xfId="0" applyNumberFormat="1" applyFont="1"/>
    <xf numFmtId="167" fontId="21" fillId="0" borderId="14" xfId="1" applyNumberFormat="1" applyFont="1" applyBorder="1" applyAlignment="1">
      <alignment horizontal="right" vertical="center" wrapText="1" readingOrder="1"/>
    </xf>
    <xf numFmtId="167" fontId="21" fillId="0" borderId="22" xfId="1" applyNumberFormat="1" applyFont="1" applyBorder="1" applyAlignment="1">
      <alignment horizontal="right" vertical="center" wrapText="1" readingOrder="1"/>
    </xf>
    <xf numFmtId="166" fontId="21" fillId="0" borderId="14" xfId="1" applyNumberFormat="1" applyFont="1" applyBorder="1" applyAlignment="1">
      <alignment horizontal="right" vertical="center" wrapText="1" readingOrder="1"/>
    </xf>
    <xf numFmtId="0" fontId="69" fillId="0" borderId="3" xfId="0" applyFont="1" applyBorder="1" applyAlignment="1">
      <alignment vertical="center" wrapText="1"/>
    </xf>
    <xf numFmtId="0" fontId="69" fillId="0" borderId="0" xfId="0" applyFont="1" applyAlignment="1">
      <alignment horizontal="right" vertical="center" wrapText="1" readingOrder="1"/>
    </xf>
    <xf numFmtId="0" fontId="78" fillId="0" borderId="3" xfId="0" applyFont="1" applyBorder="1" applyAlignment="1">
      <alignment wrapText="1"/>
    </xf>
    <xf numFmtId="0" fontId="68" fillId="0" borderId="13" xfId="0" applyFont="1" applyBorder="1" applyAlignment="1">
      <alignment horizontal="left" vertical="center" wrapText="1" readingOrder="1"/>
    </xf>
    <xf numFmtId="166" fontId="69" fillId="0" borderId="23" xfId="1" applyNumberFormat="1" applyFont="1" applyBorder="1" applyAlignment="1">
      <alignment horizontal="right" vertical="center" wrapText="1" readingOrder="1"/>
    </xf>
    <xf numFmtId="166" fontId="77" fillId="0" borderId="14" xfId="1" applyNumberFormat="1" applyFont="1" applyBorder="1" applyAlignment="1">
      <alignment horizontal="right" vertical="center" wrapText="1" readingOrder="1"/>
    </xf>
    <xf numFmtId="166" fontId="77" fillId="0" borderId="22" xfId="1" applyNumberFormat="1" applyFont="1" applyBorder="1" applyAlignment="1">
      <alignment horizontal="right" vertical="center" wrapText="1" readingOrder="1"/>
    </xf>
    <xf numFmtId="0" fontId="77" fillId="0" borderId="0" xfId="0" applyFont="1" applyAlignment="1">
      <alignment vertical="center" wrapText="1"/>
    </xf>
    <xf numFmtId="0" fontId="79" fillId="0" borderId="0" xfId="0" applyFont="1" applyAlignment="1">
      <alignment horizontal="right" vertical="center" wrapText="1" indent="1"/>
    </xf>
    <xf numFmtId="165" fontId="70" fillId="0" borderId="0" xfId="0" applyNumberFormat="1" applyFont="1" applyAlignment="1">
      <alignment horizontal="right" vertical="center" wrapText="1" readingOrder="1"/>
    </xf>
    <xf numFmtId="0" fontId="79" fillId="0" borderId="12" xfId="0" applyFont="1" applyBorder="1" applyAlignment="1">
      <alignment horizontal="center" vertical="center" wrapText="1" readingOrder="1"/>
    </xf>
    <xf numFmtId="0" fontId="79" fillId="0" borderId="12" xfId="0" applyFont="1" applyBorder="1" applyAlignment="1">
      <alignment horizontal="right" vertical="center" wrapText="1" indent="1" readingOrder="1"/>
    </xf>
    <xf numFmtId="0" fontId="79" fillId="0" borderId="0" xfId="0" applyFont="1" applyAlignment="1">
      <alignment horizontal="center" vertical="center" wrapText="1"/>
    </xf>
    <xf numFmtId="0" fontId="70" fillId="0" borderId="0" xfId="0" applyFont="1"/>
    <xf numFmtId="167" fontId="9" fillId="0" borderId="0" xfId="1" applyNumberFormat="1" applyFont="1"/>
    <xf numFmtId="0" fontId="75" fillId="0" borderId="0" xfId="0" applyFont="1" applyAlignment="1">
      <alignment horizontal="left"/>
    </xf>
    <xf numFmtId="0" fontId="55" fillId="0" borderId="0" xfId="0" applyFont="1" applyAlignment="1">
      <alignment readingOrder="1"/>
    </xf>
    <xf numFmtId="167" fontId="21" fillId="0" borderId="27" xfId="1" applyNumberFormat="1" applyFont="1" applyBorder="1" applyAlignment="1">
      <alignment horizontal="right" vertical="center" wrapText="1" readingOrder="1"/>
    </xf>
    <xf numFmtId="166" fontId="21" fillId="0" borderId="27" xfId="1" applyNumberFormat="1" applyFont="1" applyBorder="1" applyAlignment="1">
      <alignment horizontal="right" vertical="center" wrapText="1" readingOrder="1"/>
    </xf>
    <xf numFmtId="166" fontId="3" fillId="0" borderId="23" xfId="1" applyNumberFormat="1" applyFont="1" applyBorder="1" applyAlignment="1">
      <alignment horizontal="right" vertical="center" wrapText="1" readingOrder="1"/>
    </xf>
    <xf numFmtId="166" fontId="3" fillId="0" borderId="14" xfId="1" applyNumberFormat="1" applyFont="1" applyBorder="1" applyAlignment="1">
      <alignment horizontal="right" vertical="center" wrapText="1" readingOrder="1"/>
    </xf>
    <xf numFmtId="166" fontId="3" fillId="0" borderId="21" xfId="1" applyNumberFormat="1" applyFont="1" applyBorder="1" applyAlignment="1">
      <alignment horizontal="right" vertical="center" wrapText="1" readingOrder="1"/>
    </xf>
    <xf numFmtId="0" fontId="57" fillId="0" borderId="0" xfId="0" applyFont="1" applyAlignment="1">
      <alignment horizontal="left" vertical="center" readingOrder="1"/>
    </xf>
    <xf numFmtId="0" fontId="5" fillId="0" borderId="0" xfId="0" applyFont="1" applyAlignment="1">
      <alignment horizontal="left" vertical="center" readingOrder="1"/>
    </xf>
    <xf numFmtId="0" fontId="59" fillId="0" borderId="0" xfId="0" applyFont="1" applyAlignment="1">
      <alignment horizontal="left" vertical="center" readingOrder="1"/>
    </xf>
    <xf numFmtId="0" fontId="82" fillId="0" borderId="0" xfId="0" applyFont="1" applyAlignment="1">
      <alignment horizontal="left" vertical="center" readingOrder="1"/>
    </xf>
    <xf numFmtId="0" fontId="83" fillId="0" borderId="0" xfId="0" applyFont="1" applyAlignment="1">
      <alignment horizontal="left" vertical="center" readingOrder="1"/>
    </xf>
    <xf numFmtId="0" fontId="84" fillId="0" borderId="0" xfId="0" applyFont="1"/>
    <xf numFmtId="0" fontId="0" fillId="0" borderId="0" xfId="0" applyAlignment="1">
      <alignment horizontal="right" vertical="center" indent="2"/>
    </xf>
    <xf numFmtId="0" fontId="57" fillId="0" borderId="0" xfId="0" applyFont="1" applyAlignment="1">
      <alignment horizontal="right" vertical="center" indent="2"/>
    </xf>
    <xf numFmtId="167" fontId="52" fillId="0" borderId="0" xfId="0" applyNumberFormat="1" applyFont="1"/>
    <xf numFmtId="0" fontId="55" fillId="0" borderId="0" xfId="0" applyFont="1" applyAlignment="1">
      <alignment horizontal="left" vertical="center"/>
    </xf>
    <xf numFmtId="0" fontId="90" fillId="0" borderId="0" xfId="0" applyFont="1"/>
    <xf numFmtId="167" fontId="9" fillId="0" borderId="0" xfId="1" applyNumberFormat="1" applyFont="1" applyAlignment="1">
      <alignment horizontal="center"/>
    </xf>
    <xf numFmtId="43" fontId="9" fillId="0" borderId="0" xfId="1" applyFont="1"/>
    <xf numFmtId="0" fontId="41" fillId="0" borderId="0" xfId="0" applyFont="1" applyAlignment="1">
      <alignment horizontal="left" vertical="top" wrapText="1" readingOrder="1"/>
    </xf>
    <xf numFmtId="0" fontId="41" fillId="0" borderId="0" xfId="0" applyFont="1" applyAlignment="1">
      <alignment vertical="top" readingOrder="1"/>
    </xf>
    <xf numFmtId="0" fontId="93" fillId="0" borderId="0" xfId="0" applyFont="1" applyAlignment="1">
      <alignment vertical="top" readingOrder="1"/>
    </xf>
    <xf numFmtId="0" fontId="94" fillId="0" borderId="0" xfId="0" applyFont="1" applyAlignment="1">
      <alignment vertical="center"/>
    </xf>
    <xf numFmtId="0" fontId="94" fillId="0" borderId="0" xfId="0" applyFont="1" applyAlignment="1"/>
    <xf numFmtId="0" fontId="91" fillId="0" borderId="0" xfId="0" applyFont="1" applyAlignment="1">
      <alignment horizontal="left" vertical="center" readingOrder="1"/>
    </xf>
    <xf numFmtId="43" fontId="9" fillId="0" borderId="0" xfId="1" applyFont="1" applyAlignment="1">
      <alignment horizontal="center"/>
    </xf>
    <xf numFmtId="0" fontId="0" fillId="0" borderId="0" xfId="0" applyFont="1"/>
    <xf numFmtId="0" fontId="3" fillId="0" borderId="14" xfId="0" applyFont="1" applyBorder="1" applyAlignment="1">
      <alignment horizontal="left" vertical="center" wrapText="1" readingOrder="1"/>
    </xf>
    <xf numFmtId="0" fontId="98" fillId="0" borderId="0" xfId="0" applyFont="1" applyAlignment="1">
      <alignment horizontal="left" wrapText="1" readingOrder="1"/>
    </xf>
    <xf numFmtId="0" fontId="99" fillId="0" borderId="0" xfId="0" applyFont="1" applyAlignment="1">
      <alignment horizontal="right" wrapText="1" indent="1" readingOrder="1"/>
    </xf>
    <xf numFmtId="0" fontId="99" fillId="0" borderId="40" xfId="0" applyFont="1" applyBorder="1" applyAlignment="1">
      <alignment horizontal="right" wrapText="1" indent="1" readingOrder="1"/>
    </xf>
    <xf numFmtId="0" fontId="101" fillId="0" borderId="40" xfId="0" applyFont="1" applyBorder="1" applyAlignment="1">
      <alignment horizontal="left" vertical="center" wrapText="1" readingOrder="1"/>
    </xf>
    <xf numFmtId="0" fontId="102" fillId="0" borderId="41" xfId="0" applyFont="1" applyBorder="1" applyAlignment="1">
      <alignment horizontal="left" vertical="center" wrapText="1" readingOrder="1"/>
    </xf>
    <xf numFmtId="0" fontId="103" fillId="0" borderId="1" xfId="0" applyFont="1" applyBorder="1" applyAlignment="1">
      <alignment horizontal="left" vertical="center" wrapText="1" readingOrder="1"/>
    </xf>
    <xf numFmtId="0" fontId="104" fillId="0" borderId="1" xfId="0" applyFont="1" applyBorder="1" applyAlignment="1">
      <alignment horizontal="left" vertical="center" wrapText="1" readingOrder="1"/>
    </xf>
    <xf numFmtId="0" fontId="105" fillId="0" borderId="1" xfId="0" applyFont="1" applyBorder="1" applyAlignment="1">
      <alignment horizontal="left" vertical="center" wrapText="1" readingOrder="1"/>
    </xf>
    <xf numFmtId="0" fontId="106" fillId="0" borderId="1" xfId="0" applyFont="1" applyBorder="1" applyAlignment="1">
      <alignment horizontal="left" vertical="center" wrapText="1" readingOrder="1"/>
    </xf>
    <xf numFmtId="0" fontId="107" fillId="0" borderId="42" xfId="0" applyFont="1" applyBorder="1" applyAlignment="1">
      <alignment horizontal="left" vertical="center" wrapText="1" readingOrder="1"/>
    </xf>
    <xf numFmtId="0" fontId="100" fillId="4" borderId="43" xfId="0" applyFont="1" applyFill="1" applyBorder="1" applyAlignment="1">
      <alignment horizontal="left" vertical="center" wrapText="1" readingOrder="1"/>
    </xf>
    <xf numFmtId="3" fontId="100" fillId="4" borderId="43" xfId="0" applyNumberFormat="1" applyFont="1" applyFill="1" applyBorder="1" applyAlignment="1">
      <alignment horizontal="right" wrapText="1" indent="1" readingOrder="1"/>
    </xf>
    <xf numFmtId="0" fontId="100" fillId="4" borderId="43" xfId="0" applyFont="1" applyFill="1" applyBorder="1" applyAlignment="1">
      <alignment horizontal="right" wrapText="1" indent="1" readingOrder="1"/>
    </xf>
    <xf numFmtId="0" fontId="97" fillId="0" borderId="44" xfId="0" applyFont="1" applyBorder="1" applyAlignment="1">
      <alignment wrapText="1"/>
    </xf>
    <xf numFmtId="0" fontId="97" fillId="0" borderId="44" xfId="0" applyFont="1" applyBorder="1" applyAlignment="1">
      <alignment horizontal="right" wrapText="1" indent="1"/>
    </xf>
    <xf numFmtId="0" fontId="97" fillId="0" borderId="0" xfId="0" applyFont="1" applyAlignment="1">
      <alignment wrapText="1"/>
    </xf>
    <xf numFmtId="0" fontId="97" fillId="0" borderId="0" xfId="0" applyFont="1" applyAlignment="1">
      <alignment horizontal="right" wrapText="1" indent="1"/>
    </xf>
    <xf numFmtId="0" fontId="97" fillId="0" borderId="44" xfId="0" applyFont="1" applyBorder="1" applyAlignment="1">
      <alignment horizontal="left" vertical="center" wrapText="1" indent="1"/>
    </xf>
    <xf numFmtId="0" fontId="97" fillId="0" borderId="44" xfId="0" applyFont="1" applyBorder="1" applyAlignment="1">
      <alignment horizontal="right" vertical="center" wrapText="1" indent="1"/>
    </xf>
    <xf numFmtId="0" fontId="97" fillId="0" borderId="0" xfId="0" applyFont="1" applyAlignment="1">
      <alignment horizontal="left" vertical="center" wrapText="1" indent="1"/>
    </xf>
    <xf numFmtId="0" fontId="97" fillId="0" borderId="0" xfId="0" applyFont="1" applyAlignment="1">
      <alignment horizontal="right" vertical="center" wrapText="1" indent="1"/>
    </xf>
    <xf numFmtId="0" fontId="111" fillId="0" borderId="40" xfId="0" applyFont="1" applyBorder="1" applyAlignment="1">
      <alignment horizontal="left" vertical="center" wrapText="1" readingOrder="1"/>
    </xf>
    <xf numFmtId="0" fontId="112" fillId="0" borderId="40" xfId="0" applyFont="1" applyBorder="1" applyAlignment="1">
      <alignment horizontal="right" vertical="center" wrapText="1" indent="1" readingOrder="1"/>
    </xf>
    <xf numFmtId="0" fontId="111" fillId="0" borderId="40" xfId="0" applyFont="1" applyBorder="1" applyAlignment="1">
      <alignment horizontal="right" vertical="center" wrapText="1" indent="1" readingOrder="1"/>
    </xf>
    <xf numFmtId="0" fontId="113" fillId="0" borderId="40" xfId="0" applyFont="1" applyBorder="1" applyAlignment="1">
      <alignment horizontal="right" vertical="center" wrapText="1" indent="1" readingOrder="1"/>
    </xf>
    <xf numFmtId="0" fontId="113" fillId="0" borderId="40" xfId="0" applyFont="1" applyBorder="1" applyAlignment="1">
      <alignment horizontal="right" vertical="center" wrapText="1" readingOrder="1"/>
    </xf>
    <xf numFmtId="0" fontId="112" fillId="0" borderId="41" xfId="0" applyFont="1" applyBorder="1" applyAlignment="1">
      <alignment horizontal="left" vertical="center" wrapText="1" readingOrder="1"/>
    </xf>
    <xf numFmtId="0" fontId="112" fillId="0" borderId="41" xfId="0" applyFont="1" applyBorder="1" applyAlignment="1">
      <alignment horizontal="right" vertical="center" wrapText="1" indent="1" readingOrder="1"/>
    </xf>
    <xf numFmtId="0" fontId="111" fillId="4" borderId="41" xfId="0" applyFont="1" applyFill="1" applyBorder="1" applyAlignment="1">
      <alignment horizontal="right" vertical="center" wrapText="1" indent="1" readingOrder="1"/>
    </xf>
    <xf numFmtId="0" fontId="112" fillId="0" borderId="46" xfId="0" applyFont="1" applyBorder="1" applyAlignment="1">
      <alignment horizontal="left" vertical="center" wrapText="1" readingOrder="1"/>
    </xf>
    <xf numFmtId="3" fontId="112" fillId="0" borderId="1" xfId="0" applyNumberFormat="1" applyFont="1" applyBorder="1" applyAlignment="1">
      <alignment horizontal="right" vertical="center" wrapText="1" indent="1" readingOrder="1"/>
    </xf>
    <xf numFmtId="3" fontId="111" fillId="4" borderId="1" xfId="0" applyNumberFormat="1" applyFont="1" applyFill="1" applyBorder="1" applyAlignment="1">
      <alignment horizontal="right" vertical="center" wrapText="1" indent="1" readingOrder="1"/>
    </xf>
    <xf numFmtId="0" fontId="112" fillId="0" borderId="42" xfId="0" applyFont="1" applyBorder="1" applyAlignment="1">
      <alignment horizontal="left" vertical="center" wrapText="1" readingOrder="1"/>
    </xf>
    <xf numFmtId="0" fontId="112" fillId="0" borderId="42" xfId="0" applyFont="1" applyBorder="1" applyAlignment="1">
      <alignment horizontal="right" vertical="center" wrapText="1" indent="1" readingOrder="1"/>
    </xf>
    <xf numFmtId="0" fontId="111" fillId="4" borderId="42" xfId="0" applyFont="1" applyFill="1" applyBorder="1" applyAlignment="1">
      <alignment horizontal="right" vertical="center" wrapText="1" indent="1" readingOrder="1"/>
    </xf>
    <xf numFmtId="0" fontId="115" fillId="0" borderId="40" xfId="0" applyFont="1" applyBorder="1" applyAlignment="1">
      <alignment horizontal="left" vertical="center" wrapText="1" readingOrder="1"/>
    </xf>
    <xf numFmtId="0" fontId="112" fillId="0" borderId="49" xfId="0" applyFont="1" applyBorder="1" applyAlignment="1">
      <alignment horizontal="right" vertical="center" wrapText="1" indent="1" readingOrder="1"/>
    </xf>
    <xf numFmtId="0" fontId="111" fillId="0" borderId="49" xfId="0" applyFont="1" applyBorder="1" applyAlignment="1">
      <alignment horizontal="right" vertical="center" wrapText="1" indent="1" readingOrder="1"/>
    </xf>
    <xf numFmtId="0" fontId="115" fillId="0" borderId="49" xfId="0" applyFont="1" applyBorder="1" applyAlignment="1">
      <alignment horizontal="left" vertical="center" wrapText="1" readingOrder="1"/>
    </xf>
    <xf numFmtId="0" fontId="111" fillId="0" borderId="50" xfId="0" applyFont="1" applyBorder="1" applyAlignment="1">
      <alignment horizontal="right" vertical="center" wrapText="1" indent="1" readingOrder="1"/>
    </xf>
    <xf numFmtId="0" fontId="111" fillId="0" borderId="51" xfId="0" applyFont="1" applyBorder="1" applyAlignment="1">
      <alignment horizontal="left" vertical="center" wrapText="1" readingOrder="1"/>
    </xf>
    <xf numFmtId="0" fontId="111" fillId="0" borderId="43" xfId="0" applyFont="1" applyBorder="1" applyAlignment="1">
      <alignment horizontal="right" vertical="center" wrapText="1" indent="1" readingOrder="1"/>
    </xf>
    <xf numFmtId="0" fontId="111" fillId="4" borderId="43" xfId="0" applyFont="1" applyFill="1" applyBorder="1" applyAlignment="1">
      <alignment horizontal="right" vertical="center" wrapText="1" indent="1" readingOrder="1"/>
    </xf>
    <xf numFmtId="0" fontId="97" fillId="0" borderId="0" xfId="0" applyFont="1" applyAlignment="1">
      <alignment vertical="center" wrapText="1"/>
    </xf>
    <xf numFmtId="0" fontId="111" fillId="0" borderId="43" xfId="0" applyFont="1" applyBorder="1" applyAlignment="1">
      <alignment horizontal="left" vertical="center" wrapText="1" readingOrder="1"/>
    </xf>
    <xf numFmtId="0" fontId="112" fillId="0" borderId="43" xfId="0" applyFont="1" applyBorder="1" applyAlignment="1">
      <alignment horizontal="right" vertical="center" wrapText="1" indent="1" readingOrder="1"/>
    </xf>
    <xf numFmtId="0" fontId="111" fillId="4" borderId="52" xfId="0" applyFont="1" applyFill="1" applyBorder="1" applyAlignment="1">
      <alignment horizontal="right" vertical="center" wrapText="1" indent="1" readingOrder="1"/>
    </xf>
    <xf numFmtId="0" fontId="112" fillId="0" borderId="53" xfId="0" applyFont="1" applyBorder="1" applyAlignment="1">
      <alignment horizontal="left" vertical="center" wrapText="1" readingOrder="1"/>
    </xf>
    <xf numFmtId="0" fontId="111" fillId="4" borderId="45" xfId="0" applyFont="1" applyFill="1" applyBorder="1" applyAlignment="1">
      <alignment horizontal="right" vertical="center" wrapText="1" indent="1" readingOrder="1"/>
    </xf>
    <xf numFmtId="0" fontId="112" fillId="0" borderId="1" xfId="0" applyFont="1" applyBorder="1" applyAlignment="1">
      <alignment horizontal="right" vertical="center" wrapText="1" indent="1" readingOrder="1"/>
    </xf>
    <xf numFmtId="0" fontId="111" fillId="4" borderId="1" xfId="0" applyFont="1" applyFill="1" applyBorder="1" applyAlignment="1">
      <alignment horizontal="right" vertical="center" wrapText="1" indent="1" readingOrder="1"/>
    </xf>
    <xf numFmtId="0" fontId="112" fillId="0" borderId="1" xfId="0" applyFont="1" applyBorder="1" applyAlignment="1">
      <alignment horizontal="left" vertical="center" wrapText="1" readingOrder="1"/>
    </xf>
    <xf numFmtId="0" fontId="111" fillId="4" borderId="47" xfId="0" applyFont="1" applyFill="1" applyBorder="1" applyAlignment="1">
      <alignment horizontal="right" vertical="center" wrapText="1" indent="1" readingOrder="1"/>
    </xf>
    <xf numFmtId="0" fontId="112" fillId="0" borderId="54" xfId="0" applyFont="1" applyBorder="1" applyAlignment="1">
      <alignment horizontal="left" vertical="center" wrapText="1" readingOrder="1"/>
    </xf>
    <xf numFmtId="0" fontId="111" fillId="4" borderId="48" xfId="0" applyFont="1" applyFill="1" applyBorder="1" applyAlignment="1">
      <alignment horizontal="right" vertical="center" wrapText="1" indent="1" readingOrder="1"/>
    </xf>
    <xf numFmtId="0" fontId="112" fillId="0" borderId="51" xfId="0" applyFont="1" applyBorder="1" applyAlignment="1">
      <alignment horizontal="left" vertical="center" wrapText="1" readingOrder="1"/>
    </xf>
    <xf numFmtId="0" fontId="97" fillId="0" borderId="55" xfId="0" applyFont="1" applyBorder="1" applyAlignment="1">
      <alignment wrapText="1"/>
    </xf>
    <xf numFmtId="0" fontId="112" fillId="0" borderId="41" xfId="0" applyFont="1" applyBorder="1" applyAlignment="1">
      <alignment horizontal="left" wrapText="1" readingOrder="1"/>
    </xf>
    <xf numFmtId="0" fontId="111" fillId="0" borderId="49" xfId="0" applyFont="1" applyBorder="1" applyAlignment="1">
      <alignment horizontal="left" vertical="center" wrapText="1" readingOrder="1"/>
    </xf>
    <xf numFmtId="0" fontId="111" fillId="4" borderId="49" xfId="0" applyFont="1" applyFill="1" applyBorder="1" applyAlignment="1">
      <alignment horizontal="right" vertical="center" wrapText="1" indent="1" readingOrder="1"/>
    </xf>
    <xf numFmtId="0" fontId="112" fillId="0" borderId="42" xfId="0" applyFont="1" applyBorder="1" applyAlignment="1">
      <alignment horizontal="left" wrapText="1" readingOrder="1"/>
    </xf>
    <xf numFmtId="0" fontId="112" fillId="0" borderId="43" xfId="0" applyFont="1" applyBorder="1" applyAlignment="1">
      <alignment horizontal="left" vertical="center" wrapText="1" readingOrder="1"/>
    </xf>
    <xf numFmtId="0" fontId="97" fillId="0" borderId="43" xfId="0" applyFont="1" applyBorder="1" applyAlignment="1">
      <alignment horizontal="right" vertical="center" wrapText="1" indent="1"/>
    </xf>
    <xf numFmtId="9" fontId="112" fillId="0" borderId="1" xfId="0" applyNumberFormat="1" applyFont="1" applyBorder="1" applyAlignment="1">
      <alignment horizontal="right" vertical="center" wrapText="1" indent="1" readingOrder="1"/>
    </xf>
    <xf numFmtId="9" fontId="111" fillId="4" borderId="1" xfId="0" applyNumberFormat="1" applyFont="1" applyFill="1" applyBorder="1" applyAlignment="1">
      <alignment horizontal="right" vertical="center" wrapText="1" indent="1" readingOrder="1"/>
    </xf>
    <xf numFmtId="0" fontId="118" fillId="0" borderId="40" xfId="0" applyFont="1" applyBorder="1" applyAlignment="1">
      <alignment horizontal="left" wrapText="1" readingOrder="1"/>
    </xf>
    <xf numFmtId="0" fontId="119" fillId="0" borderId="40" xfId="0" applyFont="1" applyBorder="1" applyAlignment="1">
      <alignment horizontal="right" wrapText="1" readingOrder="1"/>
    </xf>
    <xf numFmtId="0" fontId="120" fillId="0" borderId="41" xfId="0" applyFont="1" applyBorder="1" applyAlignment="1">
      <alignment horizontal="left" vertical="center" wrapText="1" readingOrder="1"/>
    </xf>
    <xf numFmtId="3" fontId="120" fillId="0" borderId="41" xfId="0" applyNumberFormat="1" applyFont="1" applyBorder="1" applyAlignment="1">
      <alignment horizontal="right" vertical="center" wrapText="1" readingOrder="1"/>
    </xf>
    <xf numFmtId="0" fontId="120" fillId="0" borderId="41" xfId="0" applyFont="1" applyBorder="1" applyAlignment="1">
      <alignment horizontal="right" vertical="center" wrapText="1" readingOrder="1"/>
    </xf>
    <xf numFmtId="3" fontId="119" fillId="4" borderId="41" xfId="0" applyNumberFormat="1" applyFont="1" applyFill="1" applyBorder="1" applyAlignment="1">
      <alignment horizontal="right" vertical="center" wrapText="1" readingOrder="1"/>
    </xf>
    <xf numFmtId="0" fontId="120" fillId="0" borderId="1" xfId="0" applyFont="1" applyBorder="1" applyAlignment="1">
      <alignment horizontal="left" vertical="center" wrapText="1" readingOrder="1"/>
    </xf>
    <xf numFmtId="3" fontId="120" fillId="0" borderId="1" xfId="0" applyNumberFormat="1" applyFont="1" applyBorder="1" applyAlignment="1">
      <alignment horizontal="right" vertical="center" wrapText="1" readingOrder="1"/>
    </xf>
    <xf numFmtId="0" fontId="120" fillId="0" borderId="1" xfId="0" applyFont="1" applyBorder="1" applyAlignment="1">
      <alignment horizontal="right" vertical="center" wrapText="1" readingOrder="1"/>
    </xf>
    <xf numFmtId="3" fontId="119" fillId="4" borderId="1" xfId="0" applyNumberFormat="1" applyFont="1" applyFill="1" applyBorder="1" applyAlignment="1">
      <alignment horizontal="right" vertical="center" wrapText="1" readingOrder="1"/>
    </xf>
    <xf numFmtId="0" fontId="119" fillId="4" borderId="1" xfId="0" applyFont="1" applyFill="1" applyBorder="1" applyAlignment="1">
      <alignment horizontal="right" vertical="center" wrapText="1" readingOrder="1"/>
    </xf>
    <xf numFmtId="0" fontId="120" fillId="0" borderId="42" xfId="0" applyFont="1" applyBorder="1" applyAlignment="1">
      <alignment horizontal="left" vertical="center" wrapText="1" readingOrder="1"/>
    </xf>
    <xf numFmtId="0" fontId="120" fillId="0" borderId="42" xfId="0" applyFont="1" applyBorder="1" applyAlignment="1">
      <alignment horizontal="right" vertical="center" wrapText="1" readingOrder="1"/>
    </xf>
    <xf numFmtId="0" fontId="119" fillId="4" borderId="42" xfId="0" applyFont="1" applyFill="1" applyBorder="1" applyAlignment="1">
      <alignment horizontal="right" vertical="center" wrapText="1" readingOrder="1"/>
    </xf>
    <xf numFmtId="0" fontId="119" fillId="4" borderId="43" xfId="0" applyFont="1" applyFill="1" applyBorder="1" applyAlignment="1">
      <alignment horizontal="left" vertical="center" wrapText="1" readingOrder="1"/>
    </xf>
    <xf numFmtId="3" fontId="119" fillId="4" borderId="43" xfId="0" applyNumberFormat="1" applyFont="1" applyFill="1" applyBorder="1" applyAlignment="1">
      <alignment horizontal="right" vertical="center" wrapText="1" readingOrder="1"/>
    </xf>
    <xf numFmtId="0" fontId="119" fillId="4" borderId="43" xfId="0" applyFont="1" applyFill="1" applyBorder="1" applyAlignment="1">
      <alignment horizontal="right" vertical="center" wrapText="1" readingOrder="1"/>
    </xf>
    <xf numFmtId="0" fontId="97" fillId="0" borderId="44" xfId="0" applyFont="1" applyBorder="1" applyAlignment="1">
      <alignment vertical="center" wrapText="1"/>
    </xf>
    <xf numFmtId="0" fontId="97" fillId="0" borderId="0" xfId="0" applyFont="1" applyAlignment="1">
      <alignment vertical="top" wrapText="1"/>
    </xf>
    <xf numFmtId="0" fontId="97" fillId="0" borderId="0" xfId="0" applyFont="1" applyAlignment="1">
      <alignment horizontal="right" wrapText="1"/>
    </xf>
    <xf numFmtId="0" fontId="119" fillId="4" borderId="41" xfId="0" applyFont="1" applyFill="1" applyBorder="1" applyAlignment="1">
      <alignment horizontal="right" vertical="center" wrapText="1" readingOrder="1"/>
    </xf>
    <xf numFmtId="0" fontId="121" fillId="0" borderId="0" xfId="0" applyFont="1" applyAlignment="1">
      <alignment horizontal="left" wrapText="1" readingOrder="1"/>
    </xf>
    <xf numFmtId="0" fontId="100" fillId="0" borderId="40" xfId="0" applyFont="1" applyBorder="1" applyAlignment="1">
      <alignment horizontal="left" wrapText="1" readingOrder="1"/>
    </xf>
    <xf numFmtId="0" fontId="100" fillId="0" borderId="43" xfId="0" applyFont="1" applyBorder="1" applyAlignment="1">
      <alignment horizontal="right" wrapText="1" readingOrder="1"/>
    </xf>
    <xf numFmtId="0" fontId="100" fillId="0" borderId="0" xfId="0" applyFont="1" applyAlignment="1">
      <alignment horizontal="right" wrapText="1" readingOrder="1"/>
    </xf>
    <xf numFmtId="0" fontId="99" fillId="0" borderId="41" xfId="0" applyFont="1" applyBorder="1" applyAlignment="1">
      <alignment horizontal="left" vertical="center" wrapText="1" readingOrder="1"/>
    </xf>
    <xf numFmtId="0" fontId="99" fillId="0" borderId="41" xfId="0" applyFont="1" applyBorder="1" applyAlignment="1">
      <alignment horizontal="right" vertical="center" wrapText="1" readingOrder="1"/>
    </xf>
    <xf numFmtId="0" fontId="99" fillId="0" borderId="0" xfId="0" applyFont="1" applyAlignment="1">
      <alignment horizontal="left" vertical="center" wrapText="1" readingOrder="1"/>
    </xf>
    <xf numFmtId="0" fontId="99" fillId="0" borderId="1" xfId="0" applyFont="1" applyBorder="1" applyAlignment="1">
      <alignment horizontal="left" vertical="center" wrapText="1" readingOrder="1"/>
    </xf>
    <xf numFmtId="0" fontId="99" fillId="0" borderId="1" xfId="0" applyFont="1" applyBorder="1" applyAlignment="1">
      <alignment horizontal="right" vertical="center" wrapText="1" readingOrder="1"/>
    </xf>
    <xf numFmtId="0" fontId="122" fillId="0" borderId="1" xfId="0" applyFont="1" applyBorder="1" applyAlignment="1">
      <alignment horizontal="left" vertical="center" wrapText="1" readingOrder="1"/>
    </xf>
    <xf numFmtId="0" fontId="122" fillId="0" borderId="1" xfId="0" applyFont="1" applyBorder="1" applyAlignment="1">
      <alignment horizontal="right" vertical="center" wrapText="1" readingOrder="1"/>
    </xf>
    <xf numFmtId="0" fontId="122" fillId="0" borderId="0" xfId="0" applyFont="1" applyAlignment="1">
      <alignment horizontal="left" vertical="center" wrapText="1" readingOrder="1"/>
    </xf>
    <xf numFmtId="0" fontId="100" fillId="0" borderId="40" xfId="0" applyFont="1" applyBorder="1" applyAlignment="1">
      <alignment horizontal="left" vertical="center" wrapText="1" readingOrder="1"/>
    </xf>
    <xf numFmtId="0" fontId="99" fillId="0" borderId="40" xfId="0" applyFont="1" applyBorder="1" applyAlignment="1">
      <alignment horizontal="right" vertical="center" wrapText="1" indent="1" readingOrder="1"/>
    </xf>
    <xf numFmtId="0" fontId="100" fillId="0" borderId="40" xfId="0" applyFont="1" applyBorder="1" applyAlignment="1">
      <alignment horizontal="right" vertical="center" wrapText="1" indent="1" readingOrder="1"/>
    </xf>
    <xf numFmtId="0" fontId="123" fillId="0" borderId="40" xfId="0" applyFont="1" applyBorder="1" applyAlignment="1">
      <alignment horizontal="right" vertical="center" wrapText="1" indent="1" readingOrder="1"/>
    </xf>
    <xf numFmtId="0" fontId="123" fillId="0" borderId="40" xfId="0" applyFont="1" applyBorder="1" applyAlignment="1">
      <alignment horizontal="right" vertical="center" wrapText="1" readingOrder="1"/>
    </xf>
    <xf numFmtId="0" fontId="99" fillId="0" borderId="56" xfId="0" applyFont="1" applyBorder="1" applyAlignment="1">
      <alignment horizontal="left" vertical="center" wrapText="1" readingOrder="1"/>
    </xf>
    <xf numFmtId="3" fontId="99" fillId="0" borderId="56" xfId="0" applyNumberFormat="1" applyFont="1" applyBorder="1" applyAlignment="1">
      <alignment horizontal="right" vertical="center" wrapText="1" indent="1" readingOrder="1"/>
    </xf>
    <xf numFmtId="3" fontId="100" fillId="4" borderId="56" xfId="0" applyNumberFormat="1" applyFont="1" applyFill="1" applyBorder="1" applyAlignment="1">
      <alignment horizontal="right" vertical="center" wrapText="1" indent="1" readingOrder="1"/>
    </xf>
    <xf numFmtId="0" fontId="99" fillId="0" borderId="58" xfId="0" applyFont="1" applyBorder="1" applyAlignment="1">
      <alignment horizontal="left" vertical="center" wrapText="1" readingOrder="1"/>
    </xf>
    <xf numFmtId="3" fontId="99" fillId="0" borderId="34" xfId="0" applyNumberFormat="1" applyFont="1" applyBorder="1" applyAlignment="1">
      <alignment horizontal="right" vertical="center" wrapText="1" indent="1" readingOrder="1"/>
    </xf>
    <xf numFmtId="3" fontId="100" fillId="4" borderId="34" xfId="0" applyNumberFormat="1" applyFont="1" applyFill="1" applyBorder="1" applyAlignment="1">
      <alignment horizontal="right" vertical="center" wrapText="1" indent="1" readingOrder="1"/>
    </xf>
    <xf numFmtId="10" fontId="99" fillId="0" borderId="34" xfId="0" applyNumberFormat="1" applyFont="1" applyBorder="1" applyAlignment="1">
      <alignment horizontal="right" vertical="center" wrapText="1" indent="1" readingOrder="1"/>
    </xf>
    <xf numFmtId="0" fontId="99" fillId="0" borderId="35" xfId="0" applyFont="1" applyBorder="1" applyAlignment="1">
      <alignment horizontal="right" vertical="center" wrapText="1" readingOrder="1"/>
    </xf>
    <xf numFmtId="0" fontId="99" fillId="0" borderId="59" xfId="0" applyFont="1" applyBorder="1" applyAlignment="1">
      <alignment horizontal="left" vertical="center" wrapText="1" readingOrder="1"/>
    </xf>
    <xf numFmtId="3" fontId="99" fillId="0" borderId="59" xfId="0" applyNumberFormat="1" applyFont="1" applyBorder="1" applyAlignment="1">
      <alignment horizontal="right" vertical="center" wrapText="1" indent="1" readingOrder="1"/>
    </xf>
    <xf numFmtId="3" fontId="100" fillId="4" borderId="59" xfId="0" applyNumberFormat="1" applyFont="1" applyFill="1" applyBorder="1" applyAlignment="1">
      <alignment horizontal="right" vertical="center" wrapText="1" indent="1" readingOrder="1"/>
    </xf>
    <xf numFmtId="0" fontId="99" fillId="0" borderId="60" xfId="0" applyFont="1" applyBorder="1" applyAlignment="1">
      <alignment horizontal="right" vertical="center" wrapText="1" readingOrder="1"/>
    </xf>
    <xf numFmtId="0" fontId="97" fillId="0" borderId="17" xfId="0" applyFont="1" applyBorder="1" applyAlignment="1">
      <alignment wrapText="1"/>
    </xf>
    <xf numFmtId="0" fontId="99" fillId="0" borderId="17" xfId="0" applyFont="1" applyBorder="1" applyAlignment="1">
      <alignment horizontal="right" vertical="center" wrapText="1" indent="1" readingOrder="1"/>
    </xf>
    <xf numFmtId="0" fontId="100" fillId="0" borderId="17" xfId="0" applyFont="1" applyBorder="1" applyAlignment="1">
      <alignment horizontal="right" vertical="center" wrapText="1" indent="1" readingOrder="1"/>
    </xf>
    <xf numFmtId="0" fontId="100" fillId="0" borderId="61" xfId="0" applyFont="1" applyBorder="1" applyAlignment="1">
      <alignment horizontal="left" vertical="center" wrapText="1" readingOrder="1"/>
    </xf>
    <xf numFmtId="0" fontId="99" fillId="0" borderId="3" xfId="0" applyFont="1" applyBorder="1" applyAlignment="1">
      <alignment horizontal="left" vertical="center" wrapText="1" readingOrder="1"/>
    </xf>
    <xf numFmtId="0" fontId="0" fillId="0" borderId="16" xfId="0" applyBorder="1" applyAlignment="1">
      <alignment vertical="top" wrapText="1"/>
    </xf>
    <xf numFmtId="0" fontId="99" fillId="0" borderId="38" xfId="0" applyFont="1" applyBorder="1" applyAlignment="1">
      <alignment horizontal="left" vertical="center" wrapText="1" readingOrder="1"/>
    </xf>
    <xf numFmtId="0" fontId="99" fillId="0" borderId="34" xfId="0" applyFont="1" applyBorder="1" applyAlignment="1">
      <alignment horizontal="left" vertical="center" wrapText="1" readingOrder="1"/>
    </xf>
    <xf numFmtId="0" fontId="99" fillId="0" borderId="34" xfId="0" applyFont="1" applyBorder="1" applyAlignment="1">
      <alignment horizontal="right" vertical="center" wrapText="1" indent="1" readingOrder="1"/>
    </xf>
    <xf numFmtId="0" fontId="100" fillId="4" borderId="34" xfId="0" applyFont="1" applyFill="1" applyBorder="1" applyAlignment="1">
      <alignment horizontal="right" vertical="center" wrapText="1" indent="1" readingOrder="1"/>
    </xf>
    <xf numFmtId="0" fontId="99" fillId="0" borderId="36" xfId="0" applyFont="1" applyBorder="1" applyAlignment="1">
      <alignment horizontal="left" vertical="center" wrapText="1" readingOrder="1"/>
    </xf>
    <xf numFmtId="0" fontId="125" fillId="0" borderId="62" xfId="0" applyFont="1" applyBorder="1" applyAlignment="1">
      <alignment horizontal="left" vertical="center" wrapText="1" readingOrder="1"/>
    </xf>
    <xf numFmtId="0" fontId="99" fillId="0" borderId="49" xfId="0" applyFont="1" applyBorder="1" applyAlignment="1">
      <alignment horizontal="right" vertical="center" wrapText="1" indent="1" readingOrder="1"/>
    </xf>
    <xf numFmtId="0" fontId="100" fillId="0" borderId="50" xfId="0" applyFont="1" applyBorder="1" applyAlignment="1">
      <alignment horizontal="right" vertical="center" wrapText="1" indent="1" readingOrder="1"/>
    </xf>
    <xf numFmtId="0" fontId="97" fillId="0" borderId="63" xfId="0" applyFont="1" applyBorder="1" applyAlignment="1">
      <alignment wrapText="1"/>
    </xf>
    <xf numFmtId="0" fontId="100" fillId="0" borderId="56" xfId="0" applyFont="1" applyBorder="1" applyAlignment="1">
      <alignment horizontal="left" vertical="center" wrapText="1" readingOrder="1"/>
    </xf>
    <xf numFmtId="0" fontId="124" fillId="0" borderId="56" xfId="0" applyFont="1" applyBorder="1" applyAlignment="1">
      <alignment horizontal="right" vertical="center" wrapText="1" indent="1" readingOrder="1"/>
    </xf>
    <xf numFmtId="0" fontId="126" fillId="4" borderId="57" xfId="0" applyFont="1" applyFill="1" applyBorder="1" applyAlignment="1">
      <alignment horizontal="right" vertical="center" wrapText="1" indent="1" readingOrder="1"/>
    </xf>
    <xf numFmtId="0" fontId="97" fillId="0" borderId="64" xfId="0" applyFont="1" applyBorder="1" applyAlignment="1">
      <alignment wrapText="1"/>
    </xf>
    <xf numFmtId="0" fontId="100" fillId="0" borderId="65" xfId="0" applyFont="1" applyBorder="1" applyAlignment="1">
      <alignment horizontal="left" vertical="center" wrapText="1" readingOrder="1"/>
    </xf>
    <xf numFmtId="0" fontId="99" fillId="0" borderId="56" xfId="0" applyFont="1" applyBorder="1" applyAlignment="1">
      <alignment horizontal="right" vertical="center" wrapText="1" indent="1" readingOrder="1"/>
    </xf>
    <xf numFmtId="0" fontId="100" fillId="4" borderId="57" xfId="0" applyFont="1" applyFill="1" applyBorder="1" applyAlignment="1">
      <alignment horizontal="right" vertical="center" wrapText="1" indent="1" readingOrder="1"/>
    </xf>
    <xf numFmtId="0" fontId="100" fillId="4" borderId="35" xfId="0" applyFont="1" applyFill="1" applyBorder="1" applyAlignment="1">
      <alignment horizontal="right" vertical="center" wrapText="1" indent="1" readingOrder="1"/>
    </xf>
    <xf numFmtId="0" fontId="97" fillId="0" borderId="2" xfId="0" applyFont="1" applyBorder="1" applyAlignment="1">
      <alignment wrapText="1"/>
    </xf>
    <xf numFmtId="0" fontId="127" fillId="0" borderId="34" xfId="0" applyFont="1" applyBorder="1" applyAlignment="1">
      <alignment horizontal="right" vertical="center" wrapText="1" indent="1" readingOrder="1"/>
    </xf>
    <xf numFmtId="0" fontId="128" fillId="4" borderId="35" xfId="0" applyFont="1" applyFill="1" applyBorder="1" applyAlignment="1">
      <alignment horizontal="right" vertical="center" wrapText="1" indent="1" readingOrder="1"/>
    </xf>
    <xf numFmtId="10" fontId="100" fillId="4" borderId="35" xfId="0" applyNumberFormat="1" applyFont="1" applyFill="1" applyBorder="1" applyAlignment="1">
      <alignment horizontal="right" vertical="center" wrapText="1" indent="1" readingOrder="1"/>
    </xf>
    <xf numFmtId="0" fontId="122" fillId="0" borderId="58" xfId="0" applyFont="1" applyBorder="1" applyAlignment="1">
      <alignment horizontal="left" vertical="center" wrapText="1" readingOrder="1"/>
    </xf>
    <xf numFmtId="0" fontId="130" fillId="0" borderId="34" xfId="0" applyFont="1" applyBorder="1" applyAlignment="1">
      <alignment horizontal="right" vertical="center" wrapText="1" indent="1" readingOrder="1"/>
    </xf>
    <xf numFmtId="0" fontId="131" fillId="4" borderId="35" xfId="0" applyFont="1" applyFill="1" applyBorder="1" applyAlignment="1">
      <alignment horizontal="right" vertical="center" wrapText="1" indent="1" readingOrder="1"/>
    </xf>
    <xf numFmtId="0" fontId="122" fillId="0" borderId="66" xfId="0" applyFont="1" applyBorder="1" applyAlignment="1">
      <alignment horizontal="left" vertical="center" wrapText="1" readingOrder="1"/>
    </xf>
    <xf numFmtId="0" fontId="130" fillId="0" borderId="59" xfId="0" applyFont="1" applyBorder="1" applyAlignment="1">
      <alignment horizontal="right" vertical="center" wrapText="1" indent="1" readingOrder="1"/>
    </xf>
    <xf numFmtId="0" fontId="131" fillId="4" borderId="60" xfId="0" applyFont="1" applyFill="1" applyBorder="1" applyAlignment="1">
      <alignment horizontal="right" vertical="center" wrapText="1" indent="1" readingOrder="1"/>
    </xf>
    <xf numFmtId="0" fontId="99" fillId="0" borderId="59" xfId="0" applyFont="1" applyBorder="1" applyAlignment="1">
      <alignment horizontal="right" vertical="center" wrapText="1" indent="1" readingOrder="1"/>
    </xf>
    <xf numFmtId="0" fontId="100" fillId="4" borderId="60" xfId="0" applyFont="1" applyFill="1" applyBorder="1" applyAlignment="1">
      <alignment horizontal="right" vertical="center" wrapText="1" indent="1" readingOrder="1"/>
    </xf>
    <xf numFmtId="0" fontId="127" fillId="0" borderId="56" xfId="0" applyFont="1" applyBorder="1" applyAlignment="1">
      <alignment horizontal="right" vertical="center" wrapText="1" indent="1" readingOrder="1"/>
    </xf>
    <xf numFmtId="0" fontId="128" fillId="4" borderId="57" xfId="0" applyFont="1" applyFill="1" applyBorder="1" applyAlignment="1">
      <alignment horizontal="right" vertical="center" wrapText="1" indent="1" readingOrder="1"/>
    </xf>
    <xf numFmtId="0" fontId="99" fillId="0" borderId="66" xfId="0" applyFont="1" applyBorder="1" applyAlignment="1">
      <alignment horizontal="left" vertical="center" wrapText="1" readingOrder="1"/>
    </xf>
    <xf numFmtId="3" fontId="127" fillId="0" borderId="34" xfId="0" applyNumberFormat="1" applyFont="1" applyBorder="1" applyAlignment="1">
      <alignment horizontal="right" vertical="center" wrapText="1" indent="1" readingOrder="1"/>
    </xf>
    <xf numFmtId="3" fontId="128" fillId="4" borderId="35" xfId="0" applyNumberFormat="1" applyFont="1" applyFill="1" applyBorder="1" applyAlignment="1">
      <alignment horizontal="right" vertical="center" wrapText="1" indent="1" readingOrder="1"/>
    </xf>
    <xf numFmtId="3" fontId="127" fillId="0" borderId="59" xfId="0" applyNumberFormat="1" applyFont="1" applyBorder="1" applyAlignment="1">
      <alignment horizontal="right" vertical="center" wrapText="1" indent="1" readingOrder="1"/>
    </xf>
    <xf numFmtId="3" fontId="128" fillId="4" borderId="60" xfId="0" applyNumberFormat="1" applyFont="1" applyFill="1" applyBorder="1" applyAlignment="1">
      <alignment horizontal="right" vertical="center" wrapText="1" indent="1" readingOrder="1"/>
    </xf>
    <xf numFmtId="0" fontId="97" fillId="0" borderId="3" xfId="0" applyFont="1" applyBorder="1" applyAlignment="1">
      <alignment vertical="center" wrapText="1"/>
    </xf>
    <xf numFmtId="0" fontId="97" fillId="0" borderId="55" xfId="0" applyFont="1" applyBorder="1" applyAlignment="1">
      <alignment vertical="center" wrapText="1"/>
    </xf>
    <xf numFmtId="0" fontId="132" fillId="0" borderId="55" xfId="0" applyFont="1" applyBorder="1" applyAlignment="1">
      <alignment horizontal="right" vertical="center" wrapText="1" indent="1" readingOrder="1"/>
    </xf>
    <xf numFmtId="0" fontId="97" fillId="0" borderId="55" xfId="0" applyFont="1" applyBorder="1" applyAlignment="1">
      <alignment horizontal="right" vertical="center" wrapText="1" indent="1"/>
    </xf>
    <xf numFmtId="0" fontId="97" fillId="0" borderId="2" xfId="0" applyFont="1" applyBorder="1" applyAlignment="1">
      <alignment vertical="center" wrapText="1"/>
    </xf>
    <xf numFmtId="0" fontId="126" fillId="4" borderId="56" xfId="0" applyFont="1" applyFill="1" applyBorder="1" applyAlignment="1">
      <alignment horizontal="right" vertical="center" wrapText="1" indent="1" readingOrder="1"/>
    </xf>
    <xf numFmtId="0" fontId="97" fillId="0" borderId="44" xfId="0" applyFont="1" applyBorder="1" applyAlignment="1">
      <alignment horizontal="right" vertical="center" wrapText="1"/>
    </xf>
    <xf numFmtId="0" fontId="97" fillId="0" borderId="4" xfId="0" applyFont="1" applyBorder="1" applyAlignment="1">
      <alignment vertical="center" wrapText="1"/>
    </xf>
    <xf numFmtId="0" fontId="97" fillId="0" borderId="0" xfId="0" applyFont="1" applyAlignment="1">
      <alignment horizontal="right" vertical="center" wrapText="1"/>
    </xf>
    <xf numFmtId="3" fontId="99" fillId="0" borderId="36" xfId="0" applyNumberFormat="1" applyFont="1" applyBorder="1" applyAlignment="1">
      <alignment horizontal="right" vertical="center" wrapText="1" indent="1" readingOrder="1"/>
    </xf>
    <xf numFmtId="3" fontId="100" fillId="4" borderId="37" xfId="0" applyNumberFormat="1" applyFont="1" applyFill="1" applyBorder="1" applyAlignment="1">
      <alignment horizontal="right" vertical="center" wrapText="1" indent="1" readingOrder="1"/>
    </xf>
    <xf numFmtId="0" fontId="100" fillId="4" borderId="59" xfId="0" applyFont="1" applyFill="1" applyBorder="1" applyAlignment="1">
      <alignment horizontal="right" vertical="center" wrapText="1" indent="1" readingOrder="1"/>
    </xf>
    <xf numFmtId="0" fontId="99" fillId="0" borderId="49" xfId="0" applyFont="1" applyBorder="1" applyAlignment="1">
      <alignment horizontal="right" wrapText="1" indent="1" readingOrder="1"/>
    </xf>
    <xf numFmtId="0" fontId="100" fillId="0" borderId="50" xfId="0" applyFont="1" applyBorder="1" applyAlignment="1">
      <alignment horizontal="right" wrapText="1" indent="1" readingOrder="1"/>
    </xf>
    <xf numFmtId="0" fontId="100" fillId="0" borderId="34" xfId="0" applyFont="1" applyBorder="1" applyAlignment="1">
      <alignment horizontal="left" vertical="center" wrapText="1" readingOrder="1"/>
    </xf>
    <xf numFmtId="0" fontId="133" fillId="0" borderId="68" xfId="0" applyFont="1" applyBorder="1" applyAlignment="1">
      <alignment horizontal="left" vertical="center" wrapText="1" readingOrder="1"/>
    </xf>
    <xf numFmtId="0" fontId="112" fillId="0" borderId="19" xfId="0" applyFont="1" applyBorder="1" applyAlignment="1">
      <alignment horizontal="right" vertical="center" wrapText="1" indent="1" readingOrder="1"/>
    </xf>
    <xf numFmtId="0" fontId="111" fillId="0" borderId="20" xfId="0" applyFont="1" applyBorder="1" applyAlignment="1">
      <alignment horizontal="right" vertical="center" wrapText="1" indent="1" readingOrder="1"/>
    </xf>
    <xf numFmtId="0" fontId="111" fillId="0" borderId="13" xfId="0" applyFont="1" applyBorder="1" applyAlignment="1">
      <alignment horizontal="left" vertical="center" wrapText="1" readingOrder="1"/>
    </xf>
    <xf numFmtId="0" fontId="112" fillId="0" borderId="14" xfId="0" applyFont="1" applyBorder="1" applyAlignment="1">
      <alignment horizontal="right" vertical="center" wrapText="1" indent="1" readingOrder="1"/>
    </xf>
    <xf numFmtId="0" fontId="111" fillId="4" borderId="15" xfId="0" applyFont="1" applyFill="1" applyBorder="1" applyAlignment="1">
      <alignment horizontal="right" vertical="center" wrapText="1" indent="1" readingOrder="1"/>
    </xf>
    <xf numFmtId="0" fontId="112" fillId="0" borderId="69" xfId="0" applyFont="1" applyBorder="1" applyAlignment="1">
      <alignment horizontal="left" vertical="center" wrapText="1" readingOrder="1"/>
    </xf>
    <xf numFmtId="0" fontId="112" fillId="0" borderId="38" xfId="0" applyFont="1" applyBorder="1" applyAlignment="1">
      <alignment horizontal="right" vertical="center" wrapText="1" indent="1" readingOrder="1"/>
    </xf>
    <xf numFmtId="0" fontId="112" fillId="4" borderId="39" xfId="0" applyFont="1" applyFill="1" applyBorder="1" applyAlignment="1">
      <alignment horizontal="right" vertical="center" wrapText="1" indent="1" readingOrder="1"/>
    </xf>
    <xf numFmtId="0" fontId="111" fillId="4" borderId="39" xfId="0" applyFont="1" applyFill="1" applyBorder="1" applyAlignment="1">
      <alignment horizontal="right" vertical="center" wrapText="1" indent="1" readingOrder="1"/>
    </xf>
    <xf numFmtId="0" fontId="112" fillId="0" borderId="36" xfId="0" applyFont="1" applyBorder="1" applyAlignment="1">
      <alignment horizontal="left" vertical="center" wrapText="1" readingOrder="1"/>
    </xf>
    <xf numFmtId="0" fontId="112" fillId="0" borderId="36" xfId="0" applyFont="1" applyBorder="1" applyAlignment="1">
      <alignment horizontal="right" vertical="center" wrapText="1" indent="1" readingOrder="1"/>
    </xf>
    <xf numFmtId="0" fontId="112" fillId="4" borderId="36" xfId="0" applyFont="1" applyFill="1" applyBorder="1" applyAlignment="1">
      <alignment horizontal="right" vertical="center" wrapText="1" indent="1" readingOrder="1"/>
    </xf>
    <xf numFmtId="0" fontId="97" fillId="0" borderId="4" xfId="0" applyFont="1" applyBorder="1" applyAlignment="1">
      <alignment wrapText="1"/>
    </xf>
    <xf numFmtId="0" fontId="112" fillId="0" borderId="58" xfId="0" applyFont="1" applyBorder="1" applyAlignment="1">
      <alignment horizontal="left" vertical="center" wrapText="1" readingOrder="1"/>
    </xf>
    <xf numFmtId="0" fontId="112" fillId="0" borderId="34" xfId="0" applyFont="1" applyBorder="1" applyAlignment="1">
      <alignment horizontal="right" vertical="center" wrapText="1" indent="1" readingOrder="1"/>
    </xf>
    <xf numFmtId="0" fontId="111" fillId="4" borderId="35" xfId="0" applyFont="1" applyFill="1" applyBorder="1" applyAlignment="1">
      <alignment horizontal="right" vertical="center" wrapText="1" indent="1" readingOrder="1"/>
    </xf>
    <xf numFmtId="0" fontId="112" fillId="0" borderId="61" xfId="0" applyFont="1" applyBorder="1" applyAlignment="1">
      <alignment horizontal="left" vertical="center" wrapText="1" readingOrder="1"/>
    </xf>
    <xf numFmtId="0" fontId="97" fillId="0" borderId="12" xfId="0" applyFont="1" applyBorder="1" applyAlignment="1">
      <alignment horizontal="right" vertical="center" wrapText="1" indent="1"/>
    </xf>
    <xf numFmtId="0" fontId="134" fillId="4" borderId="31" xfId="0" applyFont="1" applyFill="1" applyBorder="1" applyAlignment="1">
      <alignment horizontal="right" vertical="center" wrapText="1" indent="1" readingOrder="1"/>
    </xf>
    <xf numFmtId="0" fontId="111" fillId="0" borderId="16" xfId="0" applyFont="1" applyBorder="1" applyAlignment="1">
      <alignment horizontal="left" vertical="center" wrapText="1" readingOrder="1"/>
    </xf>
    <xf numFmtId="0" fontId="112" fillId="0" borderId="17" xfId="0" applyFont="1" applyBorder="1" applyAlignment="1">
      <alignment horizontal="right" vertical="center" wrapText="1" indent="1" readingOrder="1"/>
    </xf>
    <xf numFmtId="0" fontId="111" fillId="4" borderId="18" xfId="0" applyFont="1" applyFill="1" applyBorder="1" applyAlignment="1">
      <alignment horizontal="right" vertical="center" wrapText="1" indent="1" readingOrder="1"/>
    </xf>
    <xf numFmtId="0" fontId="112" fillId="0" borderId="67" xfId="0" applyFont="1" applyBorder="1" applyAlignment="1">
      <alignment horizontal="left" vertical="center" wrapText="1" readingOrder="1"/>
    </xf>
    <xf numFmtId="0" fontId="112" fillId="4" borderId="37" xfId="0" applyFont="1" applyFill="1" applyBorder="1" applyAlignment="1">
      <alignment horizontal="right" vertical="center" wrapText="1" indent="1" readingOrder="1"/>
    </xf>
    <xf numFmtId="0" fontId="111" fillId="4" borderId="37" xfId="0" applyFont="1" applyFill="1" applyBorder="1" applyAlignment="1">
      <alignment horizontal="right" vertical="center" wrapText="1" indent="1" readingOrder="1"/>
    </xf>
    <xf numFmtId="0" fontId="97" fillId="0" borderId="70" xfId="0" applyFont="1" applyBorder="1" applyAlignment="1">
      <alignment wrapText="1"/>
    </xf>
    <xf numFmtId="0" fontId="97" fillId="0" borderId="12" xfId="0" applyFont="1" applyBorder="1" applyAlignment="1">
      <alignment wrapText="1"/>
    </xf>
    <xf numFmtId="0" fontId="111" fillId="0" borderId="13" xfId="0" applyFont="1" applyBorder="1" applyAlignment="1">
      <alignment horizontal="left" wrapText="1" readingOrder="1"/>
    </xf>
    <xf numFmtId="0" fontId="112" fillId="0" borderId="14" xfId="0" applyFont="1" applyBorder="1" applyAlignment="1">
      <alignment horizontal="right" wrapText="1" indent="1" readingOrder="1"/>
    </xf>
    <xf numFmtId="0" fontId="111" fillId="0" borderId="15" xfId="0" applyFont="1" applyBorder="1" applyAlignment="1">
      <alignment horizontal="right" wrapText="1" indent="1" readingOrder="1"/>
    </xf>
    <xf numFmtId="0" fontId="111" fillId="0" borderId="68" xfId="0" applyFont="1" applyBorder="1" applyAlignment="1">
      <alignment horizontal="left" vertical="center" wrapText="1" readingOrder="1"/>
    </xf>
    <xf numFmtId="0" fontId="112" fillId="0" borderId="38" xfId="0" applyFont="1" applyBorder="1" applyAlignment="1">
      <alignment horizontal="left" vertical="center" wrapText="1" readingOrder="1"/>
    </xf>
    <xf numFmtId="0" fontId="111" fillId="4" borderId="38" xfId="0" applyFont="1" applyFill="1" applyBorder="1" applyAlignment="1">
      <alignment horizontal="right" vertical="center" wrapText="1" indent="1" readingOrder="1"/>
    </xf>
    <xf numFmtId="0" fontId="112" fillId="0" borderId="34" xfId="0" applyFont="1" applyBorder="1" applyAlignment="1">
      <alignment horizontal="left" vertical="center" wrapText="1" readingOrder="1"/>
    </xf>
    <xf numFmtId="0" fontId="111" fillId="4" borderId="36" xfId="0" applyFont="1" applyFill="1" applyBorder="1" applyAlignment="1">
      <alignment horizontal="right" vertical="center" wrapText="1" indent="1" readingOrder="1"/>
    </xf>
    <xf numFmtId="167" fontId="3" fillId="4" borderId="29" xfId="1" applyNumberFormat="1" applyFont="1" applyFill="1" applyBorder="1" applyAlignment="1">
      <alignment vertical="center" wrapText="1" readingOrder="1"/>
    </xf>
    <xf numFmtId="166" fontId="3" fillId="4" borderId="29" xfId="1" applyNumberFormat="1" applyFont="1" applyFill="1" applyBorder="1" applyAlignment="1">
      <alignment vertical="center" wrapText="1" readingOrder="1"/>
    </xf>
    <xf numFmtId="0" fontId="6" fillId="4" borderId="0" xfId="0" applyFont="1" applyFill="1" applyAlignment="1">
      <alignment wrapText="1"/>
    </xf>
    <xf numFmtId="0" fontId="137" fillId="0" borderId="17" xfId="0" applyFont="1" applyBorder="1" applyAlignment="1">
      <alignment wrapText="1"/>
    </xf>
    <xf numFmtId="0" fontId="72" fillId="0" borderId="17" xfId="0" applyFont="1" applyBorder="1" applyAlignment="1">
      <alignment horizontal="right" vertical="center" wrapText="1" indent="1" readingOrder="1"/>
    </xf>
    <xf numFmtId="0" fontId="5" fillId="0" borderId="17" xfId="0" applyFont="1" applyBorder="1" applyAlignment="1">
      <alignment horizontal="right" vertical="center" wrapText="1" indent="1" readingOrder="1"/>
    </xf>
    <xf numFmtId="0" fontId="5" fillId="0" borderId="61" xfId="0" applyFont="1" applyBorder="1" applyAlignment="1">
      <alignment horizontal="left" vertical="center" wrapText="1" readingOrder="1"/>
    </xf>
    <xf numFmtId="0" fontId="72" fillId="0" borderId="3" xfId="0" applyFont="1" applyBorder="1" applyAlignment="1">
      <alignment horizontal="left" vertical="center" wrapText="1" readingOrder="1"/>
    </xf>
    <xf numFmtId="0" fontId="72" fillId="0" borderId="38" xfId="0" applyFont="1" applyBorder="1" applyAlignment="1">
      <alignment horizontal="left" vertical="center" wrapText="1" readingOrder="1"/>
    </xf>
    <xf numFmtId="0" fontId="72" fillId="0" borderId="38" xfId="0" applyFont="1" applyBorder="1" applyAlignment="1">
      <alignment horizontal="right" vertical="center" wrapText="1" indent="1" readingOrder="1"/>
    </xf>
    <xf numFmtId="0" fontId="72" fillId="0" borderId="34" xfId="0" applyFont="1" applyBorder="1" applyAlignment="1">
      <alignment horizontal="left" vertical="center" wrapText="1" readingOrder="1"/>
    </xf>
    <xf numFmtId="0" fontId="72" fillId="0" borderId="34" xfId="0" applyFont="1" applyBorder="1" applyAlignment="1">
      <alignment horizontal="right" vertical="center" wrapText="1" indent="1" readingOrder="1"/>
    </xf>
    <xf numFmtId="0" fontId="5" fillId="4" borderId="34" xfId="0" applyFont="1" applyFill="1" applyBorder="1" applyAlignment="1">
      <alignment horizontal="right" vertical="center" wrapText="1" indent="1" readingOrder="1"/>
    </xf>
    <xf numFmtId="0" fontId="72" fillId="0" borderId="36" xfId="0" applyFont="1" applyBorder="1" applyAlignment="1">
      <alignment horizontal="left" vertical="center" wrapText="1" readingOrder="1"/>
    </xf>
    <xf numFmtId="0" fontId="138" fillId="0" borderId="8" xfId="0" applyFont="1" applyBorder="1" applyAlignment="1">
      <alignment horizontal="left" wrapText="1" readingOrder="1"/>
    </xf>
    <xf numFmtId="0" fontId="139" fillId="0" borderId="71" xfId="0" applyFont="1" applyBorder="1" applyAlignment="1">
      <alignment horizontal="left" wrapText="1" readingOrder="1"/>
    </xf>
    <xf numFmtId="0" fontId="140" fillId="0" borderId="0" xfId="0" applyFont="1" applyAlignment="1">
      <alignment horizontal="center" wrapText="1" readingOrder="1"/>
    </xf>
    <xf numFmtId="0" fontId="140" fillId="0" borderId="2" xfId="0" applyFont="1" applyBorder="1" applyAlignment="1">
      <alignment horizontal="center" wrapText="1" readingOrder="1"/>
    </xf>
    <xf numFmtId="0" fontId="141" fillId="0" borderId="0" xfId="0" applyFont="1" applyAlignment="1">
      <alignment horizontal="center" wrapText="1" readingOrder="1"/>
    </xf>
    <xf numFmtId="0" fontId="72" fillId="0" borderId="43" xfId="0" applyFont="1" applyBorder="1" applyAlignment="1">
      <alignment horizontal="right" vertical="center" wrapText="1" indent="1" readingOrder="1"/>
    </xf>
    <xf numFmtId="0" fontId="5" fillId="0" borderId="43" xfId="0" applyFont="1" applyBorder="1" applyAlignment="1">
      <alignment horizontal="right" vertical="center" wrapText="1" indent="1" readingOrder="1"/>
    </xf>
    <xf numFmtId="0" fontId="5" fillId="0" borderId="52" xfId="0" applyFont="1" applyBorder="1" applyAlignment="1">
      <alignment horizontal="right" vertical="center" wrapText="1" indent="1" readingOrder="1"/>
    </xf>
    <xf numFmtId="0" fontId="72" fillId="0" borderId="65" xfId="0" applyFont="1" applyBorder="1" applyAlignment="1">
      <alignment horizontal="left" vertical="center" wrapText="1" readingOrder="1"/>
    </xf>
    <xf numFmtId="0" fontId="142" fillId="0" borderId="0" xfId="0" applyFont="1" applyAlignment="1">
      <alignment horizontal="right" vertical="center" wrapText="1" readingOrder="1"/>
    </xf>
    <xf numFmtId="0" fontId="72" fillId="0" borderId="56" xfId="0" applyFont="1" applyBorder="1" applyAlignment="1">
      <alignment horizontal="right" vertical="center" wrapText="1" indent="1" readingOrder="1"/>
    </xf>
    <xf numFmtId="0" fontId="5" fillId="4" borderId="56" xfId="0" applyFont="1" applyFill="1" applyBorder="1" applyAlignment="1">
      <alignment horizontal="right" vertical="center" wrapText="1" indent="1" readingOrder="1"/>
    </xf>
    <xf numFmtId="0" fontId="142" fillId="0" borderId="0" xfId="0" applyFont="1" applyAlignment="1">
      <alignment horizontal="right" vertical="center" wrapText="1" indent="1" readingOrder="1"/>
    </xf>
    <xf numFmtId="0" fontId="5" fillId="4" borderId="57" xfId="0" applyFont="1" applyFill="1" applyBorder="1" applyAlignment="1">
      <alignment horizontal="right" vertical="center" wrapText="1" indent="1" readingOrder="1"/>
    </xf>
    <xf numFmtId="0" fontId="85" fillId="0" borderId="34" xfId="0" applyFont="1" applyBorder="1" applyAlignment="1">
      <alignment horizontal="left" vertical="center" wrapText="1" readingOrder="1"/>
    </xf>
    <xf numFmtId="0" fontId="64" fillId="0" borderId="0" xfId="0" applyFont="1" applyAlignment="1">
      <alignment horizontal="right" vertical="center" wrapText="1" readingOrder="1"/>
    </xf>
    <xf numFmtId="0" fontId="85" fillId="0" borderId="34" xfId="0" applyFont="1" applyBorder="1" applyAlignment="1">
      <alignment horizontal="right" vertical="center" wrapText="1" indent="1" readingOrder="1"/>
    </xf>
    <xf numFmtId="0" fontId="86" fillId="4" borderId="34" xfId="0" applyFont="1" applyFill="1" applyBorder="1" applyAlignment="1">
      <alignment horizontal="right" vertical="center" wrapText="1" indent="1" readingOrder="1"/>
    </xf>
    <xf numFmtId="0" fontId="64" fillId="0" borderId="0" xfId="0" applyFont="1" applyAlignment="1">
      <alignment horizontal="right" vertical="center" wrapText="1" indent="1" readingOrder="1"/>
    </xf>
    <xf numFmtId="0" fontId="72" fillId="0" borderId="58" xfId="0" applyFont="1" applyBorder="1" applyAlignment="1">
      <alignment horizontal="left" vertical="center" wrapText="1" readingOrder="1"/>
    </xf>
    <xf numFmtId="0" fontId="5" fillId="4" borderId="35" xfId="0" applyFont="1" applyFill="1" applyBorder="1" applyAlignment="1">
      <alignment horizontal="right" vertical="center" wrapText="1" indent="1" readingOrder="1"/>
    </xf>
    <xf numFmtId="0" fontId="72" fillId="0" borderId="66" xfId="0" applyFont="1" applyBorder="1" applyAlignment="1">
      <alignment horizontal="left" vertical="center" wrapText="1" readingOrder="1"/>
    </xf>
    <xf numFmtId="0" fontId="137" fillId="0" borderId="0" xfId="0" applyFont="1" applyAlignment="1">
      <alignment vertical="center" wrapText="1"/>
    </xf>
    <xf numFmtId="0" fontId="137" fillId="0" borderId="59" xfId="0" applyFont="1" applyBorder="1" applyAlignment="1">
      <alignment horizontal="right" vertical="center" wrapText="1" indent="1"/>
    </xf>
    <xf numFmtId="0" fontId="137" fillId="4" borderId="59" xfId="0" applyFont="1" applyFill="1" applyBorder="1" applyAlignment="1">
      <alignment horizontal="right" vertical="center" wrapText="1" indent="1"/>
    </xf>
    <xf numFmtId="0" fontId="137" fillId="0" borderId="0" xfId="0" applyFont="1" applyAlignment="1">
      <alignment horizontal="right" vertical="center" wrapText="1" indent="1"/>
    </xf>
    <xf numFmtId="0" fontId="5" fillId="4" borderId="51" xfId="0" applyFont="1" applyFill="1" applyBorder="1" applyAlignment="1">
      <alignment horizontal="left" vertical="center" wrapText="1" readingOrder="1"/>
    </xf>
    <xf numFmtId="0" fontId="5" fillId="4" borderId="43" xfId="0" applyFont="1" applyFill="1" applyBorder="1" applyAlignment="1">
      <alignment horizontal="right" vertical="center" wrapText="1" indent="1" readingOrder="1"/>
    </xf>
    <xf numFmtId="0" fontId="137" fillId="0" borderId="44" xfId="0" applyFont="1" applyBorder="1" applyAlignment="1">
      <alignment wrapText="1"/>
    </xf>
    <xf numFmtId="0" fontId="137" fillId="0" borderId="0" xfId="0" applyFont="1" applyAlignment="1">
      <alignment wrapText="1"/>
    </xf>
    <xf numFmtId="0" fontId="137" fillId="0" borderId="44" xfId="0" applyFont="1" applyBorder="1" applyAlignment="1">
      <alignment vertical="center" wrapText="1"/>
    </xf>
    <xf numFmtId="0" fontId="137" fillId="0" borderId="6" xfId="0" applyFont="1" applyBorder="1" applyAlignment="1">
      <alignment wrapText="1"/>
    </xf>
    <xf numFmtId="0" fontId="139" fillId="0" borderId="16" xfId="0" applyFont="1" applyBorder="1" applyAlignment="1">
      <alignment horizontal="left" wrapText="1" readingOrder="1"/>
    </xf>
    <xf numFmtId="0" fontId="72" fillId="0" borderId="69" xfId="0" applyFont="1" applyBorder="1" applyAlignment="1">
      <alignment horizontal="left" vertical="center" wrapText="1" readingOrder="1"/>
    </xf>
    <xf numFmtId="0" fontId="5" fillId="4" borderId="43" xfId="0" applyFont="1" applyFill="1" applyBorder="1" applyAlignment="1">
      <alignment horizontal="left" vertical="center" wrapText="1" readingOrder="1"/>
    </xf>
    <xf numFmtId="0" fontId="138" fillId="0" borderId="3" xfId="0" applyFont="1" applyBorder="1" applyAlignment="1">
      <alignment horizontal="left" vertical="center" wrapText="1" readingOrder="1"/>
    </xf>
    <xf numFmtId="0" fontId="139" fillId="0" borderId="71" xfId="0" applyFont="1" applyBorder="1" applyAlignment="1">
      <alignment horizontal="left" vertical="center" wrapText="1" readingOrder="1"/>
    </xf>
    <xf numFmtId="0" fontId="137" fillId="0" borderId="0" xfId="0" applyFont="1" applyAlignment="1">
      <alignment horizontal="right" wrapText="1"/>
    </xf>
    <xf numFmtId="0" fontId="137" fillId="0" borderId="4" xfId="0" applyFont="1" applyBorder="1" applyAlignment="1">
      <alignment horizontal="right" wrapText="1"/>
    </xf>
    <xf numFmtId="0" fontId="72" fillId="0" borderId="56" xfId="0" applyFont="1" applyBorder="1" applyAlignment="1">
      <alignment horizontal="left" vertical="center" wrapText="1" readingOrder="1"/>
    </xf>
    <xf numFmtId="3" fontId="72" fillId="0" borderId="56" xfId="0" applyNumberFormat="1" applyFont="1" applyBorder="1" applyAlignment="1">
      <alignment horizontal="right" vertical="center" wrapText="1" indent="1" readingOrder="1"/>
    </xf>
    <xf numFmtId="3" fontId="5" fillId="4" borderId="56" xfId="0" applyNumberFormat="1" applyFont="1" applyFill="1" applyBorder="1" applyAlignment="1">
      <alignment horizontal="right" vertical="center" wrapText="1" indent="1" readingOrder="1"/>
    </xf>
    <xf numFmtId="3" fontId="85" fillId="0" borderId="34" xfId="0" applyNumberFormat="1" applyFont="1" applyBorder="1" applyAlignment="1">
      <alignment horizontal="right" vertical="center" wrapText="1" indent="1" readingOrder="1"/>
    </xf>
    <xf numFmtId="3" fontId="86" fillId="4" borderId="34" xfId="0" applyNumberFormat="1" applyFont="1" applyFill="1" applyBorder="1" applyAlignment="1">
      <alignment horizontal="right" vertical="center" wrapText="1" indent="1" readingOrder="1"/>
    </xf>
    <xf numFmtId="3" fontId="72" fillId="0" borderId="34" xfId="0" applyNumberFormat="1" applyFont="1" applyBorder="1" applyAlignment="1">
      <alignment horizontal="right" vertical="center" wrapText="1" indent="1" readingOrder="1"/>
    </xf>
    <xf numFmtId="3" fontId="5" fillId="4" borderId="34" xfId="0" applyNumberFormat="1" applyFont="1" applyFill="1" applyBorder="1" applyAlignment="1">
      <alignment horizontal="right" vertical="center" wrapText="1" indent="1" readingOrder="1"/>
    </xf>
    <xf numFmtId="0" fontId="72" fillId="0" borderId="59" xfId="0" applyFont="1" applyBorder="1" applyAlignment="1">
      <alignment horizontal="left" vertical="center" wrapText="1" readingOrder="1"/>
    </xf>
    <xf numFmtId="0" fontId="72" fillId="0" borderId="40" xfId="0" applyFont="1" applyBorder="1" applyAlignment="1">
      <alignment horizontal="right" vertical="center" wrapText="1" indent="1" readingOrder="1"/>
    </xf>
    <xf numFmtId="0" fontId="5" fillId="0" borderId="40" xfId="0" applyFont="1" applyBorder="1" applyAlignment="1">
      <alignment horizontal="right" vertical="center" wrapText="1" indent="1" readingOrder="1"/>
    </xf>
    <xf numFmtId="3" fontId="5" fillId="4" borderId="43" xfId="0" applyNumberFormat="1" applyFont="1" applyFill="1" applyBorder="1" applyAlignment="1">
      <alignment horizontal="right" vertical="center" wrapText="1" indent="1" readingOrder="1"/>
    </xf>
    <xf numFmtId="0" fontId="5" fillId="0" borderId="40" xfId="0" applyFont="1" applyBorder="1" applyAlignment="1">
      <alignment horizontal="left" vertical="center" wrapText="1" readingOrder="1"/>
    </xf>
    <xf numFmtId="0" fontId="143" fillId="0" borderId="40" xfId="0" applyFont="1" applyBorder="1" applyAlignment="1">
      <alignment horizontal="right" vertical="center" wrapText="1" indent="1" readingOrder="1"/>
    </xf>
    <xf numFmtId="0" fontId="143" fillId="0" borderId="40" xfId="0" applyFont="1" applyBorder="1" applyAlignment="1">
      <alignment horizontal="right" vertical="center" wrapText="1" readingOrder="1"/>
    </xf>
    <xf numFmtId="0" fontId="72" fillId="0" borderId="35" xfId="0" applyFont="1" applyBorder="1" applyAlignment="1">
      <alignment horizontal="right" vertical="center" wrapText="1" readingOrder="1"/>
    </xf>
    <xf numFmtId="0" fontId="72" fillId="0" borderId="59" xfId="0" applyFont="1" applyBorder="1" applyAlignment="1">
      <alignment horizontal="right" vertical="center" wrapText="1" indent="1" readingOrder="1"/>
    </xf>
    <xf numFmtId="0" fontId="5" fillId="4" borderId="59" xfId="0" applyFont="1" applyFill="1" applyBorder="1" applyAlignment="1">
      <alignment horizontal="right" vertical="center" wrapText="1" indent="1" readingOrder="1"/>
    </xf>
    <xf numFmtId="0" fontId="72" fillId="0" borderId="60" xfId="0" applyFont="1" applyBorder="1" applyAlignment="1">
      <alignment horizontal="right" vertical="center" wrapText="1" readingOrder="1"/>
    </xf>
    <xf numFmtId="0" fontId="5" fillId="0" borderId="62" xfId="0" applyFont="1" applyBorder="1" applyAlignment="1">
      <alignment horizontal="left" wrapText="1" readingOrder="1"/>
    </xf>
    <xf numFmtId="0" fontId="142" fillId="0" borderId="49" xfId="0" applyFont="1" applyBorder="1" applyAlignment="1">
      <alignment horizontal="right" wrapText="1" indent="1" readingOrder="1"/>
    </xf>
    <xf numFmtId="0" fontId="5" fillId="0" borderId="50" xfId="0" applyFont="1" applyBorder="1" applyAlignment="1">
      <alignment horizontal="right" wrapText="1" indent="1" readingOrder="1"/>
    </xf>
    <xf numFmtId="0" fontId="72" fillId="0" borderId="43" xfId="0" applyFont="1" applyBorder="1" applyAlignment="1">
      <alignment horizontal="left" vertical="center" wrapText="1" readingOrder="1"/>
    </xf>
    <xf numFmtId="0" fontId="5" fillId="0" borderId="0" xfId="0" applyFont="1" applyAlignment="1">
      <alignment horizontal="right" wrapText="1" readingOrder="1"/>
    </xf>
    <xf numFmtId="0" fontId="5" fillId="0" borderId="11" xfId="0" applyFont="1" applyBorder="1" applyAlignment="1">
      <alignment horizontal="right" wrapText="1" readingOrder="1"/>
    </xf>
    <xf numFmtId="0" fontId="5" fillId="0" borderId="75" xfId="0" applyFont="1" applyBorder="1" applyAlignment="1">
      <alignment horizontal="right" wrapText="1" readingOrder="1"/>
    </xf>
    <xf numFmtId="0" fontId="72" fillId="0" borderId="75" xfId="0" applyFont="1" applyBorder="1" applyAlignment="1">
      <alignment horizontal="right" wrapText="1" readingOrder="1"/>
    </xf>
    <xf numFmtId="0" fontId="5" fillId="0" borderId="9" xfId="0" applyFont="1" applyBorder="1" applyAlignment="1">
      <alignment horizontal="right" wrapText="1" readingOrder="1"/>
    </xf>
    <xf numFmtId="0" fontId="5" fillId="0" borderId="4" xfId="0" applyFont="1" applyBorder="1" applyAlignment="1">
      <alignment horizontal="right" wrapText="1" readingOrder="1"/>
    </xf>
    <xf numFmtId="0" fontId="0" fillId="0" borderId="76" xfId="0" applyBorder="1" applyAlignment="1">
      <alignment horizontal="right" wrapText="1"/>
    </xf>
    <xf numFmtId="0" fontId="72" fillId="0" borderId="77" xfId="0" applyFont="1" applyBorder="1" applyAlignment="1">
      <alignment horizontal="left" vertical="center" wrapText="1" readingOrder="1"/>
    </xf>
    <xf numFmtId="0" fontId="72" fillId="0" borderId="78" xfId="0" applyFont="1" applyBorder="1" applyAlignment="1">
      <alignment horizontal="center" vertical="center" wrapText="1" readingOrder="1"/>
    </xf>
    <xf numFmtId="14" fontId="72" fillId="0" borderId="79" xfId="0" applyNumberFormat="1" applyFont="1" applyBorder="1" applyAlignment="1">
      <alignment horizontal="right" vertical="center" wrapText="1" readingOrder="1"/>
    </xf>
    <xf numFmtId="0" fontId="72" fillId="0" borderId="34" xfId="0" applyFont="1" applyBorder="1" applyAlignment="1">
      <alignment horizontal="center" vertical="center" wrapText="1" readingOrder="1"/>
    </xf>
    <xf numFmtId="14" fontId="72" fillId="0" borderId="35" xfId="0" applyNumberFormat="1" applyFont="1" applyBorder="1" applyAlignment="1">
      <alignment horizontal="right" vertical="center" wrapText="1" readingOrder="1"/>
    </xf>
    <xf numFmtId="0" fontId="72" fillId="0" borderId="59" xfId="0" applyFont="1" applyBorder="1" applyAlignment="1">
      <alignment horizontal="center" vertical="center" wrapText="1" readingOrder="1"/>
    </xf>
    <xf numFmtId="0" fontId="5" fillId="4" borderId="43" xfId="0" applyFont="1" applyFill="1" applyBorder="1" applyAlignment="1">
      <alignment horizontal="center" vertical="center" wrapText="1" readingOrder="1"/>
    </xf>
    <xf numFmtId="0" fontId="142" fillId="4" borderId="43" xfId="0" applyFont="1" applyFill="1" applyBorder="1" applyAlignment="1">
      <alignment horizontal="right" vertical="center" wrapText="1" readingOrder="1"/>
    </xf>
    <xf numFmtId="3" fontId="5" fillId="4" borderId="43" xfId="0" applyNumberFormat="1" applyFont="1" applyFill="1" applyBorder="1" applyAlignment="1">
      <alignment horizontal="right" vertical="center" wrapText="1" readingOrder="1"/>
    </xf>
    <xf numFmtId="0" fontId="142" fillId="4" borderId="52" xfId="0" applyFont="1" applyFill="1" applyBorder="1" applyAlignment="1">
      <alignment horizontal="right" vertical="center" wrapText="1" readingOrder="1"/>
    </xf>
    <xf numFmtId="0" fontId="5" fillId="0" borderId="62" xfId="0" applyFont="1" applyBorder="1" applyAlignment="1">
      <alignment horizontal="left" vertical="center" wrapText="1" readingOrder="1"/>
    </xf>
    <xf numFmtId="0" fontId="5" fillId="0" borderId="49" xfId="0" applyFont="1" applyBorder="1" applyAlignment="1">
      <alignment horizontal="right" vertical="center" wrapText="1" indent="1" readingOrder="1"/>
    </xf>
    <xf numFmtId="0" fontId="5" fillId="0" borderId="71" xfId="0" applyFont="1" applyBorder="1" applyAlignment="1">
      <alignment horizontal="left" vertical="center" wrapText="1" readingOrder="1"/>
    </xf>
    <xf numFmtId="0" fontId="5" fillId="0" borderId="40" xfId="0" applyFont="1" applyBorder="1" applyAlignment="1">
      <alignment horizontal="right" vertical="center" wrapText="1" readingOrder="1"/>
    </xf>
    <xf numFmtId="0" fontId="5" fillId="0" borderId="72" xfId="0" applyFont="1" applyBorder="1" applyAlignment="1">
      <alignment horizontal="right" vertical="center" wrapText="1" readingOrder="1"/>
    </xf>
    <xf numFmtId="0" fontId="72" fillId="0" borderId="43" xfId="0" applyFont="1" applyBorder="1" applyAlignment="1">
      <alignment horizontal="right" vertical="center" wrapText="1" readingOrder="1"/>
    </xf>
    <xf numFmtId="0" fontId="5" fillId="0" borderId="43" xfId="0" applyFont="1" applyBorder="1" applyAlignment="1">
      <alignment horizontal="right" vertical="center" wrapText="1" readingOrder="1"/>
    </xf>
    <xf numFmtId="0" fontId="5" fillId="4" borderId="43" xfId="0" applyFont="1" applyFill="1" applyBorder="1" applyAlignment="1">
      <alignment horizontal="right" vertical="center" wrapText="1" readingOrder="1"/>
    </xf>
    <xf numFmtId="0" fontId="137" fillId="0" borderId="44" xfId="0" applyFont="1" applyBorder="1" applyAlignment="1">
      <alignment horizontal="right" wrapText="1"/>
    </xf>
    <xf numFmtId="0" fontId="147" fillId="0" borderId="40" xfId="0" applyFont="1" applyBorder="1" applyAlignment="1">
      <alignment horizontal="left" vertical="center" wrapText="1" readingOrder="1"/>
    </xf>
    <xf numFmtId="0" fontId="32" fillId="0" borderId="43" xfId="0" applyFont="1" applyBorder="1" applyAlignment="1">
      <alignment horizontal="right" vertical="center" wrapText="1" indent="2" readingOrder="1"/>
    </xf>
    <xf numFmtId="0" fontId="32" fillId="0" borderId="43" xfId="0" applyFont="1" applyBorder="1" applyAlignment="1">
      <alignment horizontal="right" vertical="center" wrapText="1" readingOrder="1"/>
    </xf>
    <xf numFmtId="0" fontId="55" fillId="0" borderId="56" xfId="0" applyFont="1" applyBorder="1" applyAlignment="1">
      <alignment horizontal="left" vertical="center" wrapText="1" readingOrder="1"/>
    </xf>
    <xf numFmtId="0" fontId="137" fillId="0" borderId="0" xfId="0" applyFont="1" applyAlignment="1">
      <alignment horizontal="right" vertical="center" wrapText="1"/>
    </xf>
    <xf numFmtId="3" fontId="55" fillId="0" borderId="56" xfId="0" applyNumberFormat="1" applyFont="1" applyBorder="1" applyAlignment="1">
      <alignment horizontal="right" vertical="center" wrapText="1" indent="2" readingOrder="1"/>
    </xf>
    <xf numFmtId="0" fontId="55" fillId="0" borderId="56" xfId="0" applyFont="1" applyBorder="1" applyAlignment="1">
      <alignment horizontal="right" vertical="center" wrapText="1" readingOrder="1"/>
    </xf>
    <xf numFmtId="0" fontId="148" fillId="0" borderId="34" xfId="0" applyFont="1" applyBorder="1" applyAlignment="1">
      <alignment horizontal="left" vertical="center" wrapText="1" readingOrder="1"/>
    </xf>
    <xf numFmtId="3" fontId="148" fillId="0" borderId="34" xfId="0" applyNumberFormat="1" applyFont="1" applyBorder="1" applyAlignment="1">
      <alignment horizontal="right" vertical="center" wrapText="1" indent="2" readingOrder="1"/>
    </xf>
    <xf numFmtId="0" fontId="148" fillId="0" borderId="34" xfId="0" applyFont="1" applyBorder="1" applyAlignment="1">
      <alignment horizontal="right" vertical="center" wrapText="1" readingOrder="1"/>
    </xf>
    <xf numFmtId="0" fontId="148" fillId="0" borderId="34" xfId="0" applyFont="1" applyBorder="1" applyAlignment="1">
      <alignment horizontal="right" vertical="center" wrapText="1" indent="2" readingOrder="1"/>
    </xf>
    <xf numFmtId="0" fontId="55" fillId="0" borderId="34" xfId="0" applyFont="1" applyBorder="1" applyAlignment="1">
      <alignment horizontal="left" vertical="center" wrapText="1" readingOrder="1"/>
    </xf>
    <xf numFmtId="3" fontId="55" fillId="0" borderId="34" xfId="0" applyNumberFormat="1" applyFont="1" applyBorder="1" applyAlignment="1">
      <alignment horizontal="right" vertical="center" wrapText="1" indent="2" readingOrder="1"/>
    </xf>
    <xf numFmtId="3" fontId="55" fillId="0" borderId="34" xfId="0" applyNumberFormat="1" applyFont="1" applyBorder="1" applyAlignment="1">
      <alignment horizontal="right" vertical="center" wrapText="1" readingOrder="1"/>
    </xf>
    <xf numFmtId="0" fontId="55" fillId="0" borderId="34" xfId="0" applyFont="1" applyBorder="1" applyAlignment="1">
      <alignment horizontal="right" vertical="center" wrapText="1" indent="2" readingOrder="1"/>
    </xf>
    <xf numFmtId="0" fontId="55" fillId="0" borderId="34" xfId="0" applyFont="1" applyBorder="1" applyAlignment="1">
      <alignment horizontal="right" vertical="center" wrapText="1" readingOrder="1"/>
    </xf>
    <xf numFmtId="0" fontId="55" fillId="0" borderId="59" xfId="0" applyFont="1" applyBorder="1" applyAlignment="1">
      <alignment horizontal="left" vertical="center" wrapText="1" readingOrder="1"/>
    </xf>
    <xf numFmtId="3" fontId="55" fillId="0" borderId="59" xfId="0" applyNumberFormat="1" applyFont="1" applyBorder="1" applyAlignment="1">
      <alignment horizontal="right" vertical="center" wrapText="1" indent="2" readingOrder="1"/>
    </xf>
    <xf numFmtId="0" fontId="55" fillId="0" borderId="59" xfId="0" applyFont="1" applyBorder="1" applyAlignment="1">
      <alignment horizontal="right" vertical="center" wrapText="1" readingOrder="1"/>
    </xf>
    <xf numFmtId="0" fontId="26" fillId="4" borderId="43" xfId="0" applyFont="1" applyFill="1" applyBorder="1" applyAlignment="1">
      <alignment horizontal="left" vertical="center" wrapText="1" readingOrder="1"/>
    </xf>
    <xf numFmtId="3" fontId="26" fillId="4" borderId="43" xfId="0" applyNumberFormat="1" applyFont="1" applyFill="1" applyBorder="1" applyAlignment="1">
      <alignment horizontal="right" vertical="center" wrapText="1" indent="2" readingOrder="1"/>
    </xf>
    <xf numFmtId="3" fontId="26" fillId="4" borderId="43" xfId="0" applyNumberFormat="1" applyFont="1" applyFill="1" applyBorder="1" applyAlignment="1">
      <alignment horizontal="right" vertical="center" wrapText="1" readingOrder="1"/>
    </xf>
    <xf numFmtId="0" fontId="32" fillId="0" borderId="80" xfId="0" applyFont="1" applyBorder="1" applyAlignment="1">
      <alignment horizontal="right" vertical="center" wrapText="1" indent="2" readingOrder="1"/>
    </xf>
    <xf numFmtId="0" fontId="32" fillId="0" borderId="80" xfId="0" applyFont="1" applyBorder="1" applyAlignment="1">
      <alignment horizontal="right" vertical="center" wrapText="1" readingOrder="1"/>
    </xf>
    <xf numFmtId="0" fontId="55" fillId="0" borderId="59" xfId="0" applyFont="1" applyBorder="1" applyAlignment="1">
      <alignment horizontal="right" vertical="center" wrapText="1" indent="2" readingOrder="1"/>
    </xf>
    <xf numFmtId="0" fontId="150" fillId="0" borderId="43" xfId="0" applyFont="1" applyBorder="1" applyAlignment="1">
      <alignment horizontal="left" vertical="center" wrapText="1" readingOrder="1"/>
    </xf>
    <xf numFmtId="0" fontId="152" fillId="0" borderId="43" xfId="0" applyFont="1" applyBorder="1" applyAlignment="1">
      <alignment horizontal="left" vertical="center" wrapText="1" readingOrder="1"/>
    </xf>
    <xf numFmtId="0" fontId="150" fillId="0" borderId="43" xfId="0" applyFont="1" applyBorder="1" applyAlignment="1">
      <alignment horizontal="right" vertical="center" wrapText="1" readingOrder="1"/>
    </xf>
    <xf numFmtId="0" fontId="58" fillId="0" borderId="56" xfId="0" applyFont="1" applyBorder="1" applyAlignment="1">
      <alignment horizontal="left" vertical="center" wrapText="1" readingOrder="1"/>
    </xf>
    <xf numFmtId="0" fontId="58" fillId="0" borderId="56" xfId="0" applyFont="1" applyBorder="1" applyAlignment="1">
      <alignment horizontal="right" vertical="center" wrapText="1" readingOrder="1"/>
    </xf>
    <xf numFmtId="0" fontId="58" fillId="0" borderId="34" xfId="0" applyFont="1" applyBorder="1" applyAlignment="1">
      <alignment horizontal="left" vertical="center" wrapText="1" readingOrder="1"/>
    </xf>
    <xf numFmtId="0" fontId="58" fillId="0" borderId="34" xfId="0" applyFont="1" applyBorder="1" applyAlignment="1">
      <alignment horizontal="right" vertical="center" wrapText="1" readingOrder="1"/>
    </xf>
    <xf numFmtId="0" fontId="137" fillId="0" borderId="81" xfId="0" applyFont="1" applyBorder="1" applyAlignment="1">
      <alignment vertical="center" wrapText="1"/>
    </xf>
    <xf numFmtId="0" fontId="150" fillId="0" borderId="40" xfId="0" applyFont="1" applyBorder="1" applyAlignment="1">
      <alignment horizontal="left" vertical="center" wrapText="1" readingOrder="1"/>
    </xf>
    <xf numFmtId="0" fontId="152" fillId="0" borderId="40" xfId="0" applyFont="1" applyBorder="1" applyAlignment="1">
      <alignment horizontal="left" vertical="center" wrapText="1" readingOrder="1"/>
    </xf>
    <xf numFmtId="0" fontId="150" fillId="0" borderId="40" xfId="0" applyFont="1" applyBorder="1" applyAlignment="1">
      <alignment horizontal="right" vertical="center" wrapText="1" readingOrder="1"/>
    </xf>
    <xf numFmtId="0" fontId="137" fillId="0" borderId="81" xfId="0" applyFont="1" applyBorder="1" applyAlignment="1">
      <alignment horizontal="right" vertical="center" wrapText="1"/>
    </xf>
    <xf numFmtId="0" fontId="153" fillId="0" borderId="81" xfId="0" applyFont="1" applyBorder="1" applyAlignment="1">
      <alignment horizontal="left" vertical="center" wrapText="1" readingOrder="1"/>
    </xf>
    <xf numFmtId="0" fontId="149" fillId="0" borderId="40" xfId="0" applyFont="1" applyBorder="1" applyAlignment="1">
      <alignment horizontal="left" wrapText="1" readingOrder="1"/>
    </xf>
    <xf numFmtId="0" fontId="58" fillId="0" borderId="59" xfId="0" applyFont="1" applyBorder="1" applyAlignment="1">
      <alignment horizontal="left" vertical="center" wrapText="1" readingOrder="1"/>
    </xf>
    <xf numFmtId="0" fontId="72" fillId="0" borderId="40" xfId="0" applyFont="1" applyBorder="1" applyAlignment="1">
      <alignment horizontal="left" vertical="center" wrapText="1" readingOrder="1"/>
    </xf>
    <xf numFmtId="0" fontId="5" fillId="0" borderId="43" xfId="0" applyFont="1" applyBorder="1" applyAlignment="1">
      <alignment horizontal="left" vertical="center" wrapText="1" readingOrder="1"/>
    </xf>
    <xf numFmtId="0" fontId="5" fillId="0" borderId="43" xfId="0" applyFont="1" applyBorder="1" applyAlignment="1">
      <alignment horizontal="right" wrapText="1" indent="1" readingOrder="1"/>
    </xf>
    <xf numFmtId="3" fontId="5" fillId="4" borderId="43" xfId="0" applyNumberFormat="1" applyFont="1" applyFill="1" applyBorder="1" applyAlignment="1">
      <alignment horizontal="right" wrapText="1" indent="1" readingOrder="1"/>
    </xf>
    <xf numFmtId="0" fontId="72" fillId="0" borderId="56" xfId="0" applyFont="1" applyBorder="1" applyAlignment="1">
      <alignment horizontal="left" wrapText="1" readingOrder="1"/>
    </xf>
    <xf numFmtId="0" fontId="72" fillId="0" borderId="56" xfId="0" applyFont="1" applyBorder="1" applyAlignment="1">
      <alignment horizontal="right" wrapText="1" indent="1" readingOrder="1"/>
    </xf>
    <xf numFmtId="0" fontId="5" fillId="4" borderId="56" xfId="0" applyFont="1" applyFill="1" applyBorder="1" applyAlignment="1">
      <alignment horizontal="right" wrapText="1" indent="1" readingOrder="1"/>
    </xf>
    <xf numFmtId="0" fontId="72" fillId="0" borderId="34" xfId="0" applyFont="1" applyBorder="1" applyAlignment="1">
      <alignment horizontal="left" wrapText="1" readingOrder="1"/>
    </xf>
    <xf numFmtId="0" fontId="72" fillId="0" borderId="34" xfId="0" applyFont="1" applyBorder="1" applyAlignment="1">
      <alignment horizontal="right" wrapText="1" indent="1" readingOrder="1"/>
    </xf>
    <xf numFmtId="0" fontId="5" fillId="4" borderId="34" xfId="0" applyFont="1" applyFill="1" applyBorder="1" applyAlignment="1">
      <alignment horizontal="right" wrapText="1" indent="1" readingOrder="1"/>
    </xf>
    <xf numFmtId="0" fontId="72" fillId="0" borderId="59" xfId="0" applyFont="1" applyBorder="1" applyAlignment="1">
      <alignment horizontal="left" wrapText="1" readingOrder="1"/>
    </xf>
    <xf numFmtId="0" fontId="72" fillId="0" borderId="59" xfId="0" applyFont="1" applyBorder="1" applyAlignment="1">
      <alignment horizontal="right" wrapText="1" indent="1" readingOrder="1"/>
    </xf>
    <xf numFmtId="0" fontId="5" fillId="4" borderId="59" xfId="0" applyFont="1" applyFill="1" applyBorder="1" applyAlignment="1">
      <alignment horizontal="right" wrapText="1" indent="1" readingOrder="1"/>
    </xf>
    <xf numFmtId="0" fontId="5" fillId="0" borderId="56" xfId="0" applyFont="1" applyBorder="1" applyAlignment="1">
      <alignment horizontal="left" vertical="center" wrapText="1" readingOrder="1"/>
    </xf>
    <xf numFmtId="3" fontId="5" fillId="0" borderId="56" xfId="0" applyNumberFormat="1" applyFont="1" applyBorder="1" applyAlignment="1">
      <alignment horizontal="right" wrapText="1" indent="1" readingOrder="1"/>
    </xf>
    <xf numFmtId="0" fontId="5" fillId="0" borderId="56" xfId="0" applyFont="1" applyBorder="1" applyAlignment="1">
      <alignment horizontal="right" wrapText="1" indent="1" readingOrder="1"/>
    </xf>
    <xf numFmtId="3" fontId="5" fillId="4" borderId="56" xfId="0" applyNumberFormat="1" applyFont="1" applyFill="1" applyBorder="1" applyAlignment="1">
      <alignment horizontal="right" wrapText="1" indent="1" readingOrder="1"/>
    </xf>
    <xf numFmtId="0" fontId="144" fillId="0" borderId="43" xfId="0" applyFont="1" applyBorder="1" applyAlignment="1">
      <alignment horizontal="left" vertical="center" wrapText="1" readingOrder="1"/>
    </xf>
    <xf numFmtId="3" fontId="5" fillId="0" borderId="43" xfId="0" applyNumberFormat="1" applyFont="1" applyBorder="1" applyAlignment="1">
      <alignment horizontal="right" wrapText="1" indent="1" readingOrder="1"/>
    </xf>
    <xf numFmtId="3" fontId="3" fillId="4" borderId="23" xfId="0" applyNumberFormat="1" applyFont="1" applyFill="1" applyBorder="1" applyAlignment="1">
      <alignment horizontal="right" vertical="center" wrapText="1" readingOrder="1"/>
    </xf>
    <xf numFmtId="0" fontId="73" fillId="0" borderId="17" xfId="0" applyFont="1" applyBorder="1" applyAlignment="1">
      <alignment horizontal="left" vertical="center" wrapText="1" readingOrder="1"/>
    </xf>
    <xf numFmtId="0" fontId="154" fillId="0" borderId="17" xfId="0" applyFont="1" applyBorder="1" applyAlignment="1">
      <alignment horizontal="right" vertical="center" wrapText="1" indent="1" readingOrder="1"/>
    </xf>
    <xf numFmtId="0" fontId="72" fillId="0" borderId="38" xfId="0" applyFont="1" applyBorder="1" applyAlignment="1">
      <alignment horizontal="right" wrapText="1" indent="1" readingOrder="1"/>
    </xf>
    <xf numFmtId="166" fontId="68" fillId="4" borderId="23" xfId="1" applyNumberFormat="1" applyFont="1" applyFill="1" applyBorder="1" applyAlignment="1">
      <alignment horizontal="right" vertical="center" wrapText="1" readingOrder="1"/>
    </xf>
    <xf numFmtId="0" fontId="4" fillId="0" borderId="0" xfId="0" applyFont="1" applyAlignment="1">
      <alignment horizontal="center" vertical="center" wrapText="1" readingOrder="1"/>
    </xf>
    <xf numFmtId="15" fontId="4" fillId="0" borderId="40" xfId="0" applyNumberFormat="1" applyFont="1" applyBorder="1" applyAlignment="1">
      <alignment horizontal="center" vertical="center" wrapText="1" readingOrder="1"/>
    </xf>
    <xf numFmtId="0" fontId="3" fillId="0" borderId="43" xfId="0" applyFont="1" applyBorder="1" applyAlignment="1">
      <alignment horizontal="left" wrapText="1" readingOrder="1"/>
    </xf>
    <xf numFmtId="3" fontId="4" fillId="0" borderId="43" xfId="0" applyNumberFormat="1" applyFont="1" applyBorder="1" applyAlignment="1">
      <alignment horizontal="center" vertical="center" wrapText="1" readingOrder="1"/>
    </xf>
    <xf numFmtId="3" fontId="3" fillId="4" borderId="43" xfId="0" applyNumberFormat="1" applyFont="1" applyFill="1" applyBorder="1" applyAlignment="1">
      <alignment horizontal="center" vertical="center" wrapText="1" readingOrder="1"/>
    </xf>
    <xf numFmtId="0" fontId="137" fillId="0" borderId="44" xfId="0" applyFont="1" applyBorder="1" applyAlignment="1">
      <alignment horizontal="center" vertical="center" wrapText="1"/>
    </xf>
    <xf numFmtId="0" fontId="137" fillId="0" borderId="40" xfId="0" applyFont="1" applyBorder="1" applyAlignment="1">
      <alignment vertical="center" wrapText="1"/>
    </xf>
    <xf numFmtId="0" fontId="4" fillId="0" borderId="40" xfId="0" applyFont="1" applyBorder="1" applyAlignment="1">
      <alignment horizontal="center" vertical="center" wrapText="1" readingOrder="1"/>
    </xf>
    <xf numFmtId="0" fontId="3" fillId="0" borderId="40" xfId="0" applyFont="1" applyBorder="1" applyAlignment="1">
      <alignment horizontal="center" vertical="center" wrapText="1" readingOrder="1"/>
    </xf>
    <xf numFmtId="0" fontId="3" fillId="0" borderId="56" xfId="0" applyFont="1" applyBorder="1" applyAlignment="1">
      <alignment horizontal="left" wrapText="1" readingOrder="1"/>
    </xf>
    <xf numFmtId="0" fontId="4" fillId="0" borderId="56" xfId="0" applyFont="1" applyBorder="1" applyAlignment="1">
      <alignment horizontal="center" vertical="center" wrapText="1" readingOrder="1"/>
    </xf>
    <xf numFmtId="0" fontId="3" fillId="4" borderId="56" xfId="0" applyFont="1" applyFill="1" applyBorder="1" applyAlignment="1">
      <alignment horizontal="center" vertical="center" wrapText="1" readingOrder="1"/>
    </xf>
    <xf numFmtId="0" fontId="4" fillId="0" borderId="34" xfId="0" applyFont="1" applyBorder="1" applyAlignment="1">
      <alignment horizontal="left" vertical="center" wrapText="1" readingOrder="1"/>
    </xf>
    <xf numFmtId="172" fontId="4" fillId="0" borderId="34" xfId="0" applyNumberFormat="1" applyFont="1" applyBorder="1" applyAlignment="1">
      <alignment horizontal="center" vertical="center" wrapText="1" readingOrder="1"/>
    </xf>
    <xf numFmtId="172" fontId="4" fillId="4" borderId="34" xfId="0" applyNumberFormat="1" applyFont="1" applyFill="1" applyBorder="1" applyAlignment="1">
      <alignment horizontal="center" vertical="center" wrapText="1" readingOrder="1"/>
    </xf>
    <xf numFmtId="0" fontId="4" fillId="0" borderId="59" xfId="0" applyFont="1" applyBorder="1" applyAlignment="1">
      <alignment horizontal="left" vertical="center" wrapText="1" readingOrder="1"/>
    </xf>
    <xf numFmtId="172" fontId="4" fillId="0" borderId="59" xfId="0" applyNumberFormat="1" applyFont="1" applyBorder="1" applyAlignment="1">
      <alignment horizontal="center" vertical="center" wrapText="1" readingOrder="1"/>
    </xf>
    <xf numFmtId="172" fontId="4" fillId="4" borderId="59" xfId="0" applyNumberFormat="1" applyFont="1" applyFill="1" applyBorder="1" applyAlignment="1">
      <alignment horizontal="center" vertical="center" wrapText="1" readingOrder="1"/>
    </xf>
    <xf numFmtId="0" fontId="54" fillId="0" borderId="40" xfId="0" applyFont="1" applyBorder="1" applyAlignment="1">
      <alignment horizontal="left" vertical="center" wrapText="1" readingOrder="1"/>
    </xf>
    <xf numFmtId="0" fontId="4" fillId="0" borderId="40" xfId="0" applyFont="1" applyBorder="1" applyAlignment="1">
      <alignment horizontal="right" vertical="center" wrapText="1" indent="1" readingOrder="1"/>
    </xf>
    <xf numFmtId="0" fontId="3" fillId="0" borderId="40" xfId="0" applyFont="1" applyBorder="1" applyAlignment="1">
      <alignment horizontal="right" vertical="center" wrapText="1" indent="1" readingOrder="1"/>
    </xf>
    <xf numFmtId="0" fontId="4" fillId="0" borderId="56" xfId="0" applyFont="1" applyBorder="1" applyAlignment="1">
      <alignment horizontal="right" vertical="center" wrapText="1" indent="1" readingOrder="1"/>
    </xf>
    <xf numFmtId="0" fontId="3" fillId="0" borderId="34" xfId="0" applyFont="1" applyBorder="1" applyAlignment="1">
      <alignment horizontal="left" vertical="center" wrapText="1" readingOrder="1"/>
    </xf>
    <xf numFmtId="0" fontId="4" fillId="0" borderId="34" xfId="0" applyFont="1" applyBorder="1" applyAlignment="1">
      <alignment horizontal="right" vertical="center" wrapText="1" indent="1" readingOrder="1"/>
    </xf>
    <xf numFmtId="0" fontId="3" fillId="0" borderId="59" xfId="0" applyFont="1" applyBorder="1" applyAlignment="1">
      <alignment horizontal="left" vertical="center" wrapText="1" readingOrder="1"/>
    </xf>
    <xf numFmtId="0" fontId="4" fillId="0" borderId="59" xfId="0" applyFont="1" applyBorder="1" applyAlignment="1">
      <alignment horizontal="right" vertical="center" wrapText="1" indent="1" readingOrder="1"/>
    </xf>
    <xf numFmtId="0" fontId="137" fillId="0" borderId="40" xfId="0" applyFont="1" applyBorder="1" applyAlignment="1">
      <alignment wrapText="1"/>
    </xf>
    <xf numFmtId="0" fontId="3" fillId="0" borderId="56" xfId="0" applyFont="1" applyBorder="1" applyAlignment="1">
      <alignment horizontal="left" vertical="center" wrapText="1" readingOrder="1"/>
    </xf>
    <xf numFmtId="0" fontId="3" fillId="0" borderId="56" xfId="0" applyFont="1" applyBorder="1" applyAlignment="1">
      <alignment horizontal="right" vertical="center" wrapText="1" indent="1" readingOrder="1"/>
    </xf>
    <xf numFmtId="0" fontId="8" fillId="0" borderId="59" xfId="0" applyFont="1" applyBorder="1" applyAlignment="1">
      <alignment horizontal="left" vertical="center" wrapText="1" readingOrder="1"/>
    </xf>
    <xf numFmtId="0" fontId="4" fillId="0" borderId="17" xfId="0" applyFont="1" applyBorder="1" applyAlignment="1">
      <alignment horizontal="right" vertical="center" wrapText="1" indent="1" readingOrder="1"/>
    </xf>
    <xf numFmtId="0" fontId="146" fillId="0" borderId="38" xfId="0" applyFont="1" applyBorder="1" applyAlignment="1">
      <alignment horizontal="left" vertical="center" wrapText="1" readingOrder="1"/>
    </xf>
    <xf numFmtId="0" fontId="3" fillId="0" borderId="38" xfId="0" applyFont="1" applyBorder="1" applyAlignment="1">
      <alignment horizontal="right" vertical="center" wrapText="1" indent="1" readingOrder="1"/>
    </xf>
    <xf numFmtId="0" fontId="145" fillId="0" borderId="34" xfId="0" applyFont="1" applyBorder="1" applyAlignment="1">
      <alignment horizontal="left" vertical="center" wrapText="1" readingOrder="1"/>
    </xf>
    <xf numFmtId="0" fontId="156" fillId="0" borderId="36" xfId="0" applyFont="1" applyBorder="1" applyAlignment="1">
      <alignment horizontal="left" vertical="center" wrapText="1" readingOrder="1"/>
    </xf>
    <xf numFmtId="0" fontId="14" fillId="0" borderId="0" xfId="0" applyFont="1" applyAlignment="1">
      <alignment horizontal="left" wrapText="1" readingOrder="1"/>
    </xf>
    <xf numFmtId="0" fontId="2" fillId="0" borderId="40" xfId="0" applyFont="1" applyBorder="1" applyAlignment="1">
      <alignment horizontal="left" vertical="center" wrapText="1" readingOrder="1"/>
    </xf>
    <xf numFmtId="0" fontId="3" fillId="0" borderId="82" xfId="0" applyFont="1" applyBorder="1" applyAlignment="1">
      <alignment horizontal="left" wrapText="1" readingOrder="1"/>
    </xf>
    <xf numFmtId="0" fontId="3" fillId="0" borderId="82" xfId="0" applyFont="1" applyBorder="1" applyAlignment="1">
      <alignment horizontal="right" vertical="center" wrapText="1" indent="1" readingOrder="1"/>
    </xf>
    <xf numFmtId="0" fontId="3" fillId="4" borderId="82" xfId="0" applyFont="1" applyFill="1" applyBorder="1" applyAlignment="1">
      <alignment horizontal="right" vertical="center" wrapText="1" indent="1" readingOrder="1"/>
    </xf>
    <xf numFmtId="0" fontId="4" fillId="0" borderId="56" xfId="0" applyFont="1" applyBorder="1" applyAlignment="1">
      <alignment horizontal="left" vertical="center" wrapText="1" readingOrder="1"/>
    </xf>
    <xf numFmtId="0" fontId="3" fillId="0" borderId="14" xfId="0" applyFont="1" applyBorder="1" applyAlignment="1">
      <alignment horizontal="right" vertical="center" wrapText="1" indent="1" readingOrder="1"/>
    </xf>
    <xf numFmtId="0" fontId="3" fillId="4" borderId="14" xfId="0" applyFont="1" applyFill="1" applyBorder="1" applyAlignment="1">
      <alignment horizontal="right" vertical="center" wrapText="1" indent="1" readingOrder="1"/>
    </xf>
    <xf numFmtId="0" fontId="4" fillId="0" borderId="36" xfId="0" applyFont="1" applyBorder="1" applyAlignment="1">
      <alignment horizontal="left" vertical="center" wrapText="1" readingOrder="1"/>
    </xf>
    <xf numFmtId="0" fontId="4" fillId="0" borderId="36" xfId="0" applyFont="1" applyBorder="1" applyAlignment="1">
      <alignment horizontal="right" vertical="center" wrapText="1" indent="1" readingOrder="1"/>
    </xf>
    <xf numFmtId="0" fontId="20" fillId="0" borderId="80" xfId="0" applyFont="1" applyBorder="1" applyAlignment="1">
      <alignment horizontal="left" vertical="center" wrapText="1" readingOrder="1"/>
    </xf>
    <xf numFmtId="0" fontId="4" fillId="0" borderId="80" xfId="0" applyFont="1" applyBorder="1" applyAlignment="1">
      <alignment horizontal="right" vertical="center" wrapText="1" indent="1" readingOrder="1"/>
    </xf>
    <xf numFmtId="0" fontId="4" fillId="4" borderId="80" xfId="0" applyFont="1" applyFill="1" applyBorder="1" applyAlignment="1">
      <alignment horizontal="right" vertical="center" wrapText="1" indent="1" readingOrder="1"/>
    </xf>
    <xf numFmtId="0" fontId="3" fillId="4" borderId="43" xfId="0" applyFont="1" applyFill="1" applyBorder="1" applyAlignment="1">
      <alignment horizontal="left" vertical="center" wrapText="1" readingOrder="1"/>
    </xf>
    <xf numFmtId="0" fontId="3" fillId="4" borderId="43" xfId="0" applyFont="1" applyFill="1" applyBorder="1" applyAlignment="1">
      <alignment horizontal="right" vertical="center" wrapText="1" indent="1" readingOrder="1"/>
    </xf>
    <xf numFmtId="0" fontId="4" fillId="0" borderId="38" xfId="0" applyFont="1" applyBorder="1" applyAlignment="1">
      <alignment horizontal="left" vertical="center" wrapText="1" readingOrder="1"/>
    </xf>
    <xf numFmtId="0" fontId="4" fillId="0" borderId="38" xfId="0" applyFont="1" applyBorder="1" applyAlignment="1">
      <alignment horizontal="right" vertical="center" wrapText="1" indent="1" readingOrder="1"/>
    </xf>
    <xf numFmtId="0" fontId="4" fillId="4" borderId="38" xfId="0" applyFont="1" applyFill="1" applyBorder="1" applyAlignment="1">
      <alignment horizontal="right" vertical="center" wrapText="1" indent="1" readingOrder="1"/>
    </xf>
    <xf numFmtId="0" fontId="137" fillId="0" borderId="44" xfId="0" applyFont="1" applyBorder="1" applyAlignment="1">
      <alignment horizontal="right" vertical="center" wrapText="1" indent="1"/>
    </xf>
    <xf numFmtId="0" fontId="137" fillId="0" borderId="44" xfId="0" applyFont="1" applyBorder="1" applyAlignment="1">
      <alignment horizontal="right" vertical="center" wrapText="1"/>
    </xf>
    <xf numFmtId="0" fontId="4" fillId="4" borderId="34" xfId="0" applyFont="1" applyFill="1" applyBorder="1" applyAlignment="1">
      <alignment horizontal="right" vertical="center" wrapText="1" indent="1" readingOrder="1"/>
    </xf>
    <xf numFmtId="0" fontId="4" fillId="4" borderId="59" xfId="0" applyFont="1" applyFill="1" applyBorder="1" applyAlignment="1">
      <alignment horizontal="right" vertical="center" wrapText="1" indent="1" readingOrder="1"/>
    </xf>
    <xf numFmtId="0" fontId="137" fillId="0" borderId="0" xfId="0" applyFont="1" applyAlignment="1">
      <alignment horizontal="right" wrapText="1"/>
    </xf>
    <xf numFmtId="0" fontId="80" fillId="0" borderId="40" xfId="0" applyFont="1" applyBorder="1" applyAlignment="1">
      <alignment horizontal="left" vertical="center" wrapText="1" readingOrder="1"/>
    </xf>
    <xf numFmtId="0" fontId="72" fillId="0" borderId="40" xfId="0" applyFont="1" applyBorder="1" applyAlignment="1">
      <alignment horizontal="right" vertical="center" wrapText="1" indent="2" readingOrder="1"/>
    </xf>
    <xf numFmtId="0" fontId="72" fillId="0" borderId="34" xfId="0" applyFont="1" applyBorder="1" applyAlignment="1">
      <alignment horizontal="right" vertical="center" wrapText="1" indent="2" readingOrder="1"/>
    </xf>
    <xf numFmtId="0" fontId="85" fillId="0" borderId="56" xfId="0" applyFont="1" applyBorder="1" applyAlignment="1">
      <alignment horizontal="left" vertical="center" wrapText="1" readingOrder="1"/>
    </xf>
    <xf numFmtId="0" fontId="157" fillId="0" borderId="40" xfId="0" applyFont="1" applyBorder="1" applyAlignment="1">
      <alignment horizontal="left" vertical="center" wrapText="1" readingOrder="1"/>
    </xf>
    <xf numFmtId="0" fontId="63" fillId="0" borderId="40" xfId="0" applyFont="1" applyBorder="1" applyAlignment="1">
      <alignment horizontal="right" vertical="center" wrapText="1" indent="1" readingOrder="1"/>
    </xf>
    <xf numFmtId="0" fontId="149" fillId="0" borderId="40" xfId="0" applyFont="1" applyBorder="1" applyAlignment="1">
      <alignment horizontal="right" vertical="center" wrapText="1" indent="1" readingOrder="1"/>
    </xf>
    <xf numFmtId="0" fontId="149" fillId="0" borderId="43" xfId="0" applyFont="1" applyBorder="1" applyAlignment="1">
      <alignment horizontal="left" vertical="center" wrapText="1" readingOrder="1"/>
    </xf>
    <xf numFmtId="0" fontId="58" fillId="0" borderId="82" xfId="0" applyFont="1" applyBorder="1" applyAlignment="1">
      <alignment horizontal="left" vertical="center" wrapText="1" readingOrder="1"/>
    </xf>
    <xf numFmtId="0" fontId="58" fillId="0" borderId="14" xfId="0" applyFont="1" applyBorder="1" applyAlignment="1">
      <alignment horizontal="left" vertical="center" wrapText="1" readingOrder="1"/>
    </xf>
    <xf numFmtId="0" fontId="58" fillId="0" borderId="80" xfId="0" applyFont="1" applyBorder="1" applyAlignment="1">
      <alignment horizontal="left" vertical="center" wrapText="1" readingOrder="1"/>
    </xf>
    <xf numFmtId="0" fontId="58" fillId="0" borderId="43" xfId="0" applyFont="1" applyBorder="1" applyAlignment="1">
      <alignment horizontal="left" vertical="center" wrapText="1" readingOrder="1"/>
    </xf>
    <xf numFmtId="0" fontId="5" fillId="0" borderId="43" xfId="0" applyFont="1" applyBorder="1" applyAlignment="1">
      <alignment horizontal="left" wrapText="1" readingOrder="1"/>
    </xf>
    <xf numFmtId="0" fontId="72" fillId="0" borderId="44" xfId="0" applyFont="1" applyBorder="1" applyAlignment="1">
      <alignment horizontal="left" vertical="center" wrapText="1" readingOrder="1"/>
    </xf>
    <xf numFmtId="0" fontId="72" fillId="0" borderId="83" xfId="0" applyFont="1" applyBorder="1" applyAlignment="1">
      <alignment horizontal="left" vertical="center" wrapText="1" readingOrder="1"/>
    </xf>
    <xf numFmtId="10" fontId="142" fillId="4" borderId="34" xfId="0" applyNumberFormat="1" applyFont="1" applyFill="1" applyBorder="1" applyAlignment="1">
      <alignment horizontal="right" vertical="center" wrapText="1" indent="1" readingOrder="1"/>
    </xf>
    <xf numFmtId="0" fontId="158" fillId="0" borderId="0" xfId="0" applyFont="1" applyAlignment="1">
      <alignment horizontal="left" wrapText="1" readingOrder="1"/>
    </xf>
    <xf numFmtId="0" fontId="137" fillId="0" borderId="0" xfId="0" applyFont="1" applyAlignment="1">
      <alignment horizontal="center" vertical="center" wrapText="1"/>
    </xf>
    <xf numFmtId="0" fontId="137" fillId="0" borderId="0" xfId="0" applyFont="1" applyAlignment="1">
      <alignment horizontal="right" vertical="center" wrapText="1" indent="2"/>
    </xf>
    <xf numFmtId="0" fontId="56" fillId="0" borderId="40" xfId="0" applyFont="1" applyBorder="1" applyAlignment="1">
      <alignment horizontal="left" wrapText="1" readingOrder="1"/>
    </xf>
    <xf numFmtId="0" fontId="4" fillId="0" borderId="40" xfId="0" applyFont="1" applyBorder="1" applyAlignment="1">
      <alignment horizontal="right" wrapText="1" indent="1" readingOrder="1"/>
    </xf>
    <xf numFmtId="0" fontId="4" fillId="0" borderId="40" xfId="0" applyFont="1" applyBorder="1" applyAlignment="1">
      <alignment horizontal="right" wrapText="1" indent="2" readingOrder="1"/>
    </xf>
    <xf numFmtId="0" fontId="3" fillId="0" borderId="40" xfId="0" applyFont="1" applyBorder="1" applyAlignment="1">
      <alignment horizontal="right" wrapText="1" indent="1" readingOrder="1"/>
    </xf>
    <xf numFmtId="0" fontId="17" fillId="0" borderId="56" xfId="0" applyFont="1" applyBorder="1" applyAlignment="1">
      <alignment horizontal="left" vertical="center" wrapText="1" readingOrder="1"/>
    </xf>
    <xf numFmtId="0" fontId="18" fillId="0" borderId="34" xfId="0" applyFont="1" applyBorder="1" applyAlignment="1">
      <alignment horizontal="left" vertical="center" wrapText="1" readingOrder="1"/>
    </xf>
    <xf numFmtId="0" fontId="19" fillId="0" borderId="34" xfId="0" applyFont="1" applyBorder="1" applyAlignment="1">
      <alignment horizontal="left" vertical="center" wrapText="1" readingOrder="1"/>
    </xf>
    <xf numFmtId="0" fontId="38" fillId="0" borderId="34" xfId="0" applyFont="1" applyBorder="1" applyAlignment="1">
      <alignment horizontal="left" vertical="center" wrapText="1" readingOrder="1"/>
    </xf>
    <xf numFmtId="0" fontId="39" fillId="0" borderId="34" xfId="0" applyFont="1" applyBorder="1" applyAlignment="1">
      <alignment horizontal="left" vertical="center" wrapText="1" readingOrder="1"/>
    </xf>
    <xf numFmtId="0" fontId="43" fillId="0" borderId="59" xfId="0" applyFont="1" applyBorder="1" applyAlignment="1">
      <alignment horizontal="left" vertical="center" wrapText="1" readingOrder="1"/>
    </xf>
    <xf numFmtId="3" fontId="3" fillId="4" borderId="43" xfId="0" applyNumberFormat="1" applyFont="1" applyFill="1" applyBorder="1" applyAlignment="1">
      <alignment horizontal="right" vertical="center" wrapText="1" readingOrder="1"/>
    </xf>
    <xf numFmtId="0" fontId="160" fillId="4" borderId="84" xfId="0" applyFont="1" applyFill="1" applyBorder="1" applyAlignment="1">
      <alignment horizontal="center" vertical="center" wrapText="1" readingOrder="1"/>
    </xf>
    <xf numFmtId="0" fontId="161" fillId="4" borderId="84" xfId="0" applyFont="1" applyFill="1" applyBorder="1" applyAlignment="1">
      <alignment horizontal="left" vertical="center" wrapText="1" readingOrder="1"/>
    </xf>
    <xf numFmtId="0" fontId="160" fillId="4" borderId="85" xfId="0" applyFont="1" applyFill="1" applyBorder="1" applyAlignment="1">
      <alignment horizontal="center" vertical="center" wrapText="1" readingOrder="1"/>
    </xf>
    <xf numFmtId="0" fontId="30" fillId="4" borderId="85" xfId="0" applyFont="1" applyFill="1" applyBorder="1" applyAlignment="1">
      <alignment horizontal="left" vertical="center" wrapText="1" readingOrder="1"/>
    </xf>
    <xf numFmtId="14" fontId="161" fillId="4" borderId="85" xfId="0" applyNumberFormat="1" applyFont="1" applyFill="1" applyBorder="1" applyAlignment="1">
      <alignment horizontal="center" vertical="center" wrapText="1" readingOrder="1"/>
    </xf>
    <xf numFmtId="0" fontId="162" fillId="4" borderId="85" xfId="0" applyFont="1" applyFill="1" applyBorder="1" applyAlignment="1">
      <alignment horizontal="left" vertical="center" wrapText="1" readingOrder="1"/>
    </xf>
    <xf numFmtId="0" fontId="163" fillId="4" borderId="85" xfId="0" applyFont="1" applyFill="1" applyBorder="1" applyAlignment="1">
      <alignment horizontal="center" vertical="center" wrapText="1" readingOrder="1"/>
    </xf>
    <xf numFmtId="14" fontId="30" fillId="4" borderId="85" xfId="0" applyNumberFormat="1" applyFont="1" applyFill="1" applyBorder="1" applyAlignment="1">
      <alignment horizontal="center" vertical="center" wrapText="1" readingOrder="1"/>
    </xf>
    <xf numFmtId="14" fontId="162" fillId="4" borderId="85" xfId="0" applyNumberFormat="1" applyFont="1" applyFill="1" applyBorder="1" applyAlignment="1">
      <alignment horizontal="center" vertical="center" wrapText="1" readingOrder="1"/>
    </xf>
    <xf numFmtId="0" fontId="161" fillId="4" borderId="85" xfId="0" applyFont="1" applyFill="1" applyBorder="1" applyAlignment="1">
      <alignment horizontal="center" vertical="center" wrapText="1" readingOrder="1"/>
    </xf>
    <xf numFmtId="0" fontId="163" fillId="4" borderId="85" xfId="0" applyFont="1" applyFill="1" applyBorder="1" applyAlignment="1">
      <alignment horizontal="left" vertical="center" wrapText="1" readingOrder="1"/>
    </xf>
    <xf numFmtId="14" fontId="164" fillId="4" borderId="85" xfId="0" applyNumberFormat="1" applyFont="1" applyFill="1" applyBorder="1" applyAlignment="1">
      <alignment horizontal="center" vertical="center" wrapText="1" readingOrder="1"/>
    </xf>
    <xf numFmtId="0" fontId="30" fillId="4" borderId="85" xfId="0" applyFont="1" applyFill="1" applyBorder="1" applyAlignment="1">
      <alignment horizontal="center" vertical="center" wrapText="1" readingOrder="1"/>
    </xf>
    <xf numFmtId="0" fontId="161" fillId="4" borderId="85" xfId="0" applyFont="1" applyFill="1" applyBorder="1" applyAlignment="1">
      <alignment horizontal="left" vertical="center" wrapText="1" readingOrder="1"/>
    </xf>
    <xf numFmtId="0" fontId="160" fillId="4" borderId="86" xfId="0" applyFont="1" applyFill="1" applyBorder="1" applyAlignment="1">
      <alignment horizontal="center" vertical="center" wrapText="1" readingOrder="1"/>
    </xf>
    <xf numFmtId="0" fontId="165" fillId="4" borderId="86" xfId="0" applyFont="1" applyFill="1" applyBorder="1" applyAlignment="1">
      <alignment horizontal="left" vertical="center" wrapText="1" readingOrder="1"/>
    </xf>
    <xf numFmtId="0" fontId="160" fillId="4" borderId="86" xfId="0" applyFont="1" applyFill="1" applyBorder="1" applyAlignment="1">
      <alignment horizontal="left" vertical="center" wrapText="1" readingOrder="1"/>
    </xf>
    <xf numFmtId="0" fontId="30" fillId="4" borderId="86" xfId="0" applyFont="1" applyFill="1" applyBorder="1" applyAlignment="1">
      <alignment horizontal="left" vertical="center" wrapText="1" readingOrder="1"/>
    </xf>
    <xf numFmtId="14" fontId="30" fillId="4" borderId="86" xfId="0" applyNumberFormat="1" applyFont="1" applyFill="1" applyBorder="1" applyAlignment="1">
      <alignment horizontal="center" vertical="center" wrapText="1" readingOrder="1"/>
    </xf>
    <xf numFmtId="0" fontId="161" fillId="4" borderId="86" xfId="0" applyFont="1" applyFill="1" applyBorder="1" applyAlignment="1">
      <alignment horizontal="left" vertical="center" wrapText="1" readingOrder="1"/>
    </xf>
    <xf numFmtId="0" fontId="161" fillId="4" borderId="86" xfId="0" applyFont="1" applyFill="1" applyBorder="1" applyAlignment="1">
      <alignment horizontal="center" vertical="center" wrapText="1" readingOrder="1"/>
    </xf>
    <xf numFmtId="0" fontId="88" fillId="0" borderId="0" xfId="0" applyFont="1" applyFill="1" applyAlignment="1">
      <alignment horizontal="center" vertical="center"/>
    </xf>
    <xf numFmtId="0" fontId="0" fillId="0" borderId="0" xfId="0" applyFill="1" applyAlignment="1">
      <alignment vertical="center"/>
    </xf>
    <xf numFmtId="0" fontId="87" fillId="0" borderId="0" xfId="0" applyFont="1" applyFill="1" applyAlignment="1">
      <alignment horizontal="center" vertical="center"/>
    </xf>
    <xf numFmtId="14" fontId="87" fillId="0" borderId="0" xfId="0" applyNumberFormat="1" applyFont="1" applyFill="1" applyAlignment="1">
      <alignment horizontal="center" vertical="center"/>
    </xf>
    <xf numFmtId="0" fontId="88" fillId="0" borderId="0" xfId="0" applyFont="1" applyFill="1" applyAlignment="1">
      <alignment horizontal="left" vertical="center"/>
    </xf>
    <xf numFmtId="0" fontId="89" fillId="0" borderId="0" xfId="0" applyFont="1" applyFill="1" applyAlignment="1">
      <alignment horizontal="center" vertical="center"/>
    </xf>
    <xf numFmtId="0" fontId="89" fillId="0" borderId="0" xfId="0" applyFont="1" applyFill="1" applyAlignment="1">
      <alignment horizontal="left" vertical="center"/>
    </xf>
    <xf numFmtId="0" fontId="3" fillId="0" borderId="40" xfId="0" applyFont="1" applyBorder="1" applyAlignment="1">
      <alignment horizontal="right" vertical="center" wrapText="1" readingOrder="1"/>
    </xf>
    <xf numFmtId="0" fontId="4" fillId="0" borderId="56" xfId="0" applyFont="1" applyBorder="1" applyAlignment="1">
      <alignment horizontal="right" vertical="center" wrapText="1" readingOrder="1"/>
    </xf>
    <xf numFmtId="14" fontId="4" fillId="0" borderId="56" xfId="0" applyNumberFormat="1" applyFont="1" applyBorder="1" applyAlignment="1">
      <alignment horizontal="right" vertical="center" wrapText="1" readingOrder="1"/>
    </xf>
    <xf numFmtId="0" fontId="4" fillId="0" borderId="34" xfId="0" applyFont="1" applyBorder="1" applyAlignment="1">
      <alignment horizontal="right" vertical="center" wrapText="1" readingOrder="1"/>
    </xf>
    <xf numFmtId="14" fontId="4" fillId="0" borderId="34" xfId="0" applyNumberFormat="1" applyFont="1" applyBorder="1" applyAlignment="1">
      <alignment horizontal="right" vertical="center" wrapText="1" readingOrder="1"/>
    </xf>
    <xf numFmtId="3" fontId="4" fillId="0" borderId="34" xfId="0" applyNumberFormat="1" applyFont="1" applyBorder="1" applyAlignment="1">
      <alignment horizontal="right" vertical="center" wrapText="1" readingOrder="1"/>
    </xf>
    <xf numFmtId="0" fontId="4" fillId="0" borderId="59" xfId="0" applyFont="1" applyBorder="1" applyAlignment="1">
      <alignment horizontal="right" vertical="center" wrapText="1" readingOrder="1"/>
    </xf>
    <xf numFmtId="14" fontId="4" fillId="0" borderId="59" xfId="0" applyNumberFormat="1" applyFont="1" applyBorder="1" applyAlignment="1">
      <alignment horizontal="right" vertical="center" wrapText="1" readingOrder="1"/>
    </xf>
    <xf numFmtId="0" fontId="3" fillId="3" borderId="43" xfId="0" applyFont="1" applyFill="1" applyBorder="1" applyAlignment="1">
      <alignment horizontal="left" vertical="center" wrapText="1" readingOrder="1"/>
    </xf>
    <xf numFmtId="0" fontId="3" fillId="4" borderId="43" xfId="0" applyFont="1" applyFill="1" applyBorder="1" applyAlignment="1">
      <alignment horizontal="right" vertical="center" wrapText="1" readingOrder="1"/>
    </xf>
    <xf numFmtId="0" fontId="5" fillId="0" borderId="43" xfId="0" applyFont="1" applyBorder="1" applyAlignment="1">
      <alignment horizontal="left" vertical="center" wrapText="1" readingOrder="1"/>
    </xf>
    <xf numFmtId="0" fontId="166" fillId="0" borderId="0" xfId="0" applyFont="1" applyAlignment="1">
      <alignment horizontal="left" vertical="center" readingOrder="1"/>
    </xf>
    <xf numFmtId="0" fontId="97" fillId="0" borderId="81" xfId="0" applyFont="1" applyBorder="1" applyAlignment="1">
      <alignment vertical="center" wrapText="1"/>
    </xf>
    <xf numFmtId="0" fontId="97" fillId="0" borderId="81" xfId="0" applyFont="1" applyBorder="1" applyAlignment="1">
      <alignment horizontal="right" vertical="center" wrapText="1"/>
    </xf>
    <xf numFmtId="0" fontId="152" fillId="0" borderId="40" xfId="0" applyFont="1" applyBorder="1" applyAlignment="1">
      <alignment horizontal="left" wrapText="1" readingOrder="1"/>
    </xf>
    <xf numFmtId="0" fontId="150" fillId="0" borderId="40" xfId="0" applyFont="1" applyBorder="1" applyAlignment="1">
      <alignment horizontal="right" wrapText="1" readingOrder="1"/>
    </xf>
    <xf numFmtId="0" fontId="58" fillId="0" borderId="0" xfId="0" applyFont="1" applyBorder="1" applyAlignment="1">
      <alignment horizontal="left" vertical="center" wrapText="1" readingOrder="1"/>
    </xf>
    <xf numFmtId="0" fontId="58" fillId="0" borderId="0" xfId="0" applyFont="1" applyBorder="1" applyAlignment="1">
      <alignment horizontal="right" vertical="center" wrapText="1" readingOrder="1"/>
    </xf>
    <xf numFmtId="0" fontId="167" fillId="0" borderId="34" xfId="0" applyFont="1" applyBorder="1" applyAlignment="1">
      <alignment horizontal="left" vertical="center" wrapText="1" readingOrder="1"/>
    </xf>
    <xf numFmtId="0" fontId="167" fillId="0" borderId="34" xfId="0" applyFont="1" applyBorder="1" applyAlignment="1">
      <alignment horizontal="right" vertical="center" wrapText="1" readingOrder="1"/>
    </xf>
    <xf numFmtId="0" fontId="168" fillId="0" borderId="40" xfId="0" applyFont="1" applyBorder="1" applyAlignment="1">
      <alignment horizontal="left" wrapText="1" readingOrder="1"/>
    </xf>
    <xf numFmtId="0" fontId="170" fillId="0" borderId="43" xfId="0" applyFont="1" applyBorder="1" applyAlignment="1">
      <alignment horizontal="left" vertical="center" wrapText="1" readingOrder="1"/>
    </xf>
    <xf numFmtId="0" fontId="169" fillId="0" borderId="43" xfId="0" applyFont="1" applyBorder="1" applyAlignment="1">
      <alignment horizontal="right" vertical="center" wrapText="1" readingOrder="1"/>
    </xf>
    <xf numFmtId="0" fontId="167" fillId="0" borderId="56" xfId="0" applyFont="1" applyBorder="1" applyAlignment="1">
      <alignment horizontal="left" vertical="center" wrapText="1" readingOrder="1"/>
    </xf>
    <xf numFmtId="0" fontId="167" fillId="0" borderId="56" xfId="0" applyFont="1" applyBorder="1" applyAlignment="1">
      <alignment horizontal="right" vertical="center" wrapText="1" readingOrder="1"/>
    </xf>
    <xf numFmtId="0" fontId="167" fillId="0" borderId="56" xfId="0" quotePrefix="1" applyFont="1" applyBorder="1" applyAlignment="1">
      <alignment horizontal="right" vertical="center" wrapText="1" readingOrder="1"/>
    </xf>
    <xf numFmtId="0" fontId="167" fillId="0" borderId="34" xfId="0" quotePrefix="1" applyFont="1" applyBorder="1" applyAlignment="1">
      <alignment horizontal="right" vertical="center" wrapText="1" readingOrder="1"/>
    </xf>
    <xf numFmtId="0" fontId="97" fillId="0" borderId="34" xfId="0" applyFont="1" applyBorder="1" applyAlignment="1">
      <alignment vertical="center" wrapText="1"/>
    </xf>
    <xf numFmtId="0" fontId="171" fillId="0" borderId="0" xfId="0" applyFont="1" applyAlignment="1">
      <alignment horizontal="left" vertical="center" readingOrder="1"/>
    </xf>
    <xf numFmtId="0" fontId="99" fillId="0" borderId="59" xfId="0" applyFont="1" applyBorder="1" applyAlignment="1">
      <alignment horizontal="right" wrapText="1" indent="1" readingOrder="1"/>
    </xf>
    <xf numFmtId="0" fontId="100" fillId="4" borderId="59" xfId="0" applyFont="1" applyFill="1" applyBorder="1" applyAlignment="1">
      <alignment horizontal="right" wrapText="1" indent="1" readingOrder="1"/>
    </xf>
    <xf numFmtId="0" fontId="124" fillId="4" borderId="43" xfId="0" applyFont="1" applyFill="1" applyBorder="1" applyAlignment="1">
      <alignment horizontal="left" vertical="center" wrapText="1" readingOrder="1"/>
    </xf>
    <xf numFmtId="3" fontId="9" fillId="0" borderId="0" xfId="0" applyNumberFormat="1" applyFont="1"/>
    <xf numFmtId="173" fontId="5" fillId="0" borderId="43" xfId="0" applyNumberFormat="1" applyFont="1" applyBorder="1" applyAlignment="1">
      <alignment horizontal="right" vertical="center" wrapText="1" indent="2" readingOrder="1"/>
    </xf>
    <xf numFmtId="173" fontId="5" fillId="4" borderId="43" xfId="0" applyNumberFormat="1" applyFont="1" applyFill="1" applyBorder="1" applyAlignment="1">
      <alignment horizontal="right" vertical="center" wrapText="1" indent="1" readingOrder="1"/>
    </xf>
    <xf numFmtId="173" fontId="72" fillId="0" borderId="56" xfId="0" applyNumberFormat="1" applyFont="1" applyBorder="1" applyAlignment="1">
      <alignment horizontal="right" vertical="center" wrapText="1" indent="2" readingOrder="1"/>
    </xf>
    <xf numFmtId="173" fontId="72" fillId="4" borderId="56" xfId="0" applyNumberFormat="1" applyFont="1" applyFill="1" applyBorder="1" applyAlignment="1">
      <alignment horizontal="right" vertical="center" wrapText="1" indent="1" readingOrder="1"/>
    </xf>
    <xf numFmtId="173" fontId="72" fillId="0" borderId="34" xfId="0" applyNumberFormat="1" applyFont="1" applyBorder="1" applyAlignment="1">
      <alignment horizontal="right" vertical="center" wrapText="1" indent="2" readingOrder="1"/>
    </xf>
    <xf numFmtId="173" fontId="72" fillId="4" borderId="34" xfId="0" applyNumberFormat="1" applyFont="1" applyFill="1" applyBorder="1" applyAlignment="1">
      <alignment horizontal="right" vertical="center" wrapText="1" indent="1" readingOrder="1"/>
    </xf>
    <xf numFmtId="173" fontId="72" fillId="0" borderId="59" xfId="0" applyNumberFormat="1" applyFont="1" applyBorder="1" applyAlignment="1">
      <alignment horizontal="right" vertical="center" wrapText="1" indent="2" readingOrder="1"/>
    </xf>
    <xf numFmtId="173" fontId="72" fillId="4" borderId="59" xfId="0" applyNumberFormat="1" applyFont="1" applyFill="1" applyBorder="1" applyAlignment="1">
      <alignment horizontal="right" vertical="center" wrapText="1" indent="1" readingOrder="1"/>
    </xf>
    <xf numFmtId="173" fontId="72" fillId="0" borderId="43" xfId="0" applyNumberFormat="1" applyFont="1" applyBorder="1" applyAlignment="1">
      <alignment horizontal="right" vertical="center" wrapText="1" indent="2" readingOrder="1"/>
    </xf>
    <xf numFmtId="173" fontId="142" fillId="4" borderId="43" xfId="0" applyNumberFormat="1" applyFont="1" applyFill="1" applyBorder="1" applyAlignment="1">
      <alignment horizontal="right" vertical="center" wrapText="1" indent="1" readingOrder="1"/>
    </xf>
    <xf numFmtId="173" fontId="85" fillId="0" borderId="34" xfId="0" applyNumberFormat="1" applyFont="1" applyBorder="1" applyAlignment="1">
      <alignment horizontal="right" vertical="center" wrapText="1" indent="2" readingOrder="1"/>
    </xf>
    <xf numFmtId="173" fontId="85" fillId="4" borderId="34" xfId="0" applyNumberFormat="1" applyFont="1" applyFill="1" applyBorder="1" applyAlignment="1">
      <alignment horizontal="right" vertical="center" wrapText="1" indent="1" readingOrder="1"/>
    </xf>
    <xf numFmtId="49" fontId="134" fillId="5" borderId="0" xfId="0" applyNumberFormat="1" applyFont="1" applyFill="1" applyAlignment="1">
      <alignment horizontal="right" wrapText="1" readingOrder="1"/>
    </xf>
    <xf numFmtId="49" fontId="111" fillId="0" borderId="0" xfId="0" applyNumberFormat="1" applyFont="1" applyAlignment="1">
      <alignment horizontal="right" wrapText="1" readingOrder="1"/>
    </xf>
    <xf numFmtId="173" fontId="85" fillId="0" borderId="56" xfId="0" applyNumberFormat="1" applyFont="1" applyBorder="1" applyAlignment="1">
      <alignment horizontal="right" vertical="center" wrapText="1" indent="2" readingOrder="1"/>
    </xf>
    <xf numFmtId="173" fontId="85" fillId="4" borderId="56" xfId="0" applyNumberFormat="1" applyFont="1" applyFill="1" applyBorder="1" applyAlignment="1">
      <alignment horizontal="right" vertical="center" wrapText="1" indent="1" readingOrder="1"/>
    </xf>
    <xf numFmtId="173" fontId="5" fillId="0" borderId="56" xfId="0" applyNumberFormat="1" applyFont="1" applyBorder="1" applyAlignment="1">
      <alignment horizontal="right" vertical="center" wrapText="1" indent="2" readingOrder="1"/>
    </xf>
    <xf numFmtId="173" fontId="5" fillId="4" borderId="56" xfId="0" applyNumberFormat="1" applyFont="1" applyFill="1" applyBorder="1" applyAlignment="1">
      <alignment horizontal="right" vertical="center" wrapText="1" indent="1" readingOrder="1"/>
    </xf>
    <xf numFmtId="173" fontId="80" fillId="0" borderId="40" xfId="0" applyNumberFormat="1" applyFont="1" applyBorder="1" applyAlignment="1">
      <alignment horizontal="left" vertical="center" wrapText="1" readingOrder="1"/>
    </xf>
    <xf numFmtId="173" fontId="72" fillId="0" borderId="40" xfId="0" applyNumberFormat="1" applyFont="1" applyBorder="1" applyAlignment="1">
      <alignment horizontal="right" vertical="center" wrapText="1" indent="2" readingOrder="1"/>
    </xf>
    <xf numFmtId="173" fontId="5" fillId="0" borderId="40" xfId="0" applyNumberFormat="1" applyFont="1" applyBorder="1" applyAlignment="1">
      <alignment horizontal="right" vertical="center" wrapText="1" indent="1" readingOrder="1"/>
    </xf>
    <xf numFmtId="173" fontId="5" fillId="0" borderId="43" xfId="0" applyNumberFormat="1" applyFont="1" applyBorder="1" applyAlignment="1">
      <alignment horizontal="left" vertical="center" wrapText="1" readingOrder="1"/>
    </xf>
    <xf numFmtId="173" fontId="72" fillId="0" borderId="56" xfId="0" applyNumberFormat="1" applyFont="1" applyBorder="1" applyAlignment="1">
      <alignment horizontal="left" vertical="center" wrapText="1" readingOrder="1"/>
    </xf>
    <xf numFmtId="173" fontId="72" fillId="0" borderId="59" xfId="0" applyNumberFormat="1" applyFont="1" applyBorder="1" applyAlignment="1">
      <alignment horizontal="left" vertical="center" wrapText="1" readingOrder="1"/>
    </xf>
    <xf numFmtId="173" fontId="72" fillId="0" borderId="34" xfId="0" applyNumberFormat="1" applyFont="1" applyBorder="1" applyAlignment="1">
      <alignment horizontal="left" vertical="center" wrapText="1" readingOrder="1"/>
    </xf>
    <xf numFmtId="173" fontId="5" fillId="0" borderId="56" xfId="0" applyNumberFormat="1" applyFont="1" applyBorder="1" applyAlignment="1">
      <alignment horizontal="left" vertical="center" wrapText="1" readingOrder="1"/>
    </xf>
    <xf numFmtId="173" fontId="100" fillId="4" borderId="43" xfId="0" applyNumberFormat="1" applyFont="1" applyFill="1" applyBorder="1" applyAlignment="1">
      <alignment horizontal="right" vertical="center" wrapText="1" indent="1" readingOrder="1"/>
    </xf>
    <xf numFmtId="173" fontId="126" fillId="4" borderId="43" xfId="0" applyNumberFormat="1" applyFont="1" applyFill="1" applyBorder="1" applyAlignment="1">
      <alignment horizontal="right" vertical="center" wrapText="1" indent="1" readingOrder="1"/>
    </xf>
    <xf numFmtId="173" fontId="126" fillId="4" borderId="56" xfId="0" applyNumberFormat="1" applyFont="1" applyFill="1" applyBorder="1" applyAlignment="1">
      <alignment horizontal="right" vertical="center" wrapText="1" indent="1" readingOrder="1"/>
    </xf>
    <xf numFmtId="173" fontId="58" fillId="0" borderId="56" xfId="0" applyNumberFormat="1" applyFont="1" applyBorder="1" applyAlignment="1">
      <alignment horizontal="right" vertical="center" wrapText="1" indent="1" readingOrder="1"/>
    </xf>
    <xf numFmtId="173" fontId="58" fillId="4" borderId="56" xfId="0" applyNumberFormat="1" applyFont="1" applyFill="1" applyBorder="1" applyAlignment="1">
      <alignment horizontal="right" vertical="center" wrapText="1" indent="1" readingOrder="1"/>
    </xf>
    <xf numFmtId="173" fontId="58" fillId="0" borderId="34" xfId="0" applyNumberFormat="1" applyFont="1" applyBorder="1" applyAlignment="1">
      <alignment horizontal="right" vertical="center" wrapText="1" indent="1" readingOrder="1"/>
    </xf>
    <xf numFmtId="173" fontId="58" fillId="4" borderId="34" xfId="0" applyNumberFormat="1" applyFont="1" applyFill="1" applyBorder="1" applyAlignment="1">
      <alignment horizontal="right" vertical="center" wrapText="1" indent="1" readingOrder="1"/>
    </xf>
    <xf numFmtId="173" fontId="58" fillId="0" borderId="59" xfId="0" applyNumberFormat="1" applyFont="1" applyBorder="1" applyAlignment="1">
      <alignment horizontal="right" vertical="center" wrapText="1" indent="1" readingOrder="1"/>
    </xf>
    <xf numFmtId="173" fontId="58" fillId="4" borderId="59" xfId="0" applyNumberFormat="1" applyFont="1" applyFill="1" applyBorder="1" applyAlignment="1">
      <alignment horizontal="right" vertical="center" wrapText="1" indent="1" readingOrder="1"/>
    </xf>
    <xf numFmtId="173" fontId="149" fillId="0" borderId="43" xfId="0" applyNumberFormat="1" applyFont="1" applyBorder="1" applyAlignment="1">
      <alignment horizontal="right" vertical="center" wrapText="1" indent="1" readingOrder="1"/>
    </xf>
    <xf numFmtId="173" fontId="149" fillId="4" borderId="43" xfId="0" applyNumberFormat="1" applyFont="1" applyFill="1" applyBorder="1" applyAlignment="1">
      <alignment horizontal="right" vertical="center" wrapText="1" indent="1" readingOrder="1"/>
    </xf>
    <xf numFmtId="173" fontId="58" fillId="0" borderId="82" xfId="0" applyNumberFormat="1" applyFont="1" applyBorder="1" applyAlignment="1">
      <alignment horizontal="right" vertical="center" wrapText="1" indent="1" readingOrder="1"/>
    </xf>
    <xf numFmtId="173" fontId="58" fillId="4" borderId="82" xfId="0" applyNumberFormat="1" applyFont="1" applyFill="1" applyBorder="1" applyAlignment="1">
      <alignment horizontal="right" vertical="center" wrapText="1" indent="1" readingOrder="1"/>
    </xf>
    <xf numFmtId="173" fontId="58" fillId="0" borderId="14" xfId="0" applyNumberFormat="1" applyFont="1" applyBorder="1" applyAlignment="1">
      <alignment horizontal="right" vertical="center" wrapText="1" indent="1" readingOrder="1"/>
    </xf>
    <xf numFmtId="173" fontId="58" fillId="4" borderId="14" xfId="0" applyNumberFormat="1" applyFont="1" applyFill="1" applyBorder="1" applyAlignment="1">
      <alignment horizontal="right" vertical="center" wrapText="1" indent="1" readingOrder="1"/>
    </xf>
    <xf numFmtId="173" fontId="58" fillId="0" borderId="80" xfId="0" applyNumberFormat="1" applyFont="1" applyBorder="1" applyAlignment="1">
      <alignment horizontal="right" vertical="center" wrapText="1" indent="1" readingOrder="1"/>
    </xf>
    <xf numFmtId="173" fontId="58" fillId="4" borderId="80" xfId="0" applyNumberFormat="1" applyFont="1" applyFill="1" applyBorder="1" applyAlignment="1">
      <alignment horizontal="right" vertical="center" wrapText="1" indent="1" readingOrder="1"/>
    </xf>
    <xf numFmtId="173" fontId="58" fillId="0" borderId="43" xfId="0" applyNumberFormat="1" applyFont="1" applyBorder="1" applyAlignment="1">
      <alignment horizontal="right" vertical="center" wrapText="1" indent="1" readingOrder="1"/>
    </xf>
    <xf numFmtId="173" fontId="58" fillId="4" borderId="43" xfId="0" applyNumberFormat="1" applyFont="1" applyFill="1" applyBorder="1" applyAlignment="1">
      <alignment horizontal="right" vertical="center" wrapText="1" indent="1" readingOrder="1"/>
    </xf>
    <xf numFmtId="173" fontId="5" fillId="4" borderId="34" xfId="0" applyNumberFormat="1" applyFont="1" applyFill="1" applyBorder="1" applyAlignment="1">
      <alignment horizontal="right" vertical="center" wrapText="1" indent="1" readingOrder="1"/>
    </xf>
    <xf numFmtId="173" fontId="99" fillId="0" borderId="41" xfId="0" applyNumberFormat="1" applyFont="1" applyBorder="1" applyAlignment="1">
      <alignment wrapText="1" readingOrder="1"/>
    </xf>
    <xf numFmtId="173" fontId="100" fillId="4" borderId="41" xfId="0" applyNumberFormat="1" applyFont="1" applyFill="1" applyBorder="1" applyAlignment="1">
      <alignment wrapText="1" readingOrder="1"/>
    </xf>
    <xf numFmtId="173" fontId="99" fillId="0" borderId="1" xfId="0" applyNumberFormat="1" applyFont="1" applyBorder="1" applyAlignment="1">
      <alignment wrapText="1" readingOrder="1"/>
    </xf>
    <xf numFmtId="173" fontId="100" fillId="4" borderId="1" xfId="0" applyNumberFormat="1" applyFont="1" applyFill="1" applyBorder="1" applyAlignment="1">
      <alignment wrapText="1" readingOrder="1"/>
    </xf>
    <xf numFmtId="173" fontId="99" fillId="0" borderId="42" xfId="0" applyNumberFormat="1" applyFont="1" applyBorder="1" applyAlignment="1">
      <alignment wrapText="1" readingOrder="1"/>
    </xf>
    <xf numFmtId="173" fontId="100" fillId="4" borderId="42" xfId="0" applyNumberFormat="1" applyFont="1" applyFill="1" applyBorder="1" applyAlignment="1">
      <alignment wrapText="1" readingOrder="1"/>
    </xf>
    <xf numFmtId="173" fontId="100" fillId="4" borderId="43" xfId="0" applyNumberFormat="1" applyFont="1" applyFill="1" applyBorder="1" applyAlignment="1">
      <alignment wrapText="1" readingOrder="1"/>
    </xf>
    <xf numFmtId="3" fontId="112" fillId="0" borderId="41" xfId="0" applyNumberFormat="1" applyFont="1" applyBorder="1" applyAlignment="1">
      <alignment horizontal="right" vertical="center" wrapText="1" indent="1" readingOrder="1"/>
    </xf>
    <xf numFmtId="3" fontId="3" fillId="4" borderId="1" xfId="0" applyNumberFormat="1" applyFont="1" applyFill="1" applyBorder="1" applyAlignment="1">
      <alignment horizontal="right" vertical="center" wrapText="1" indent="1" readingOrder="1"/>
    </xf>
    <xf numFmtId="164" fontId="3" fillId="4" borderId="1" xfId="0" applyNumberFormat="1" applyFont="1" applyFill="1" applyBorder="1" applyAlignment="1">
      <alignment horizontal="right" vertical="center" wrapText="1" indent="1" readingOrder="1"/>
    </xf>
    <xf numFmtId="164" fontId="112" fillId="0" borderId="42" xfId="0" applyNumberFormat="1" applyFont="1" applyBorder="1" applyAlignment="1">
      <alignment horizontal="right" vertical="center" wrapText="1" indent="1" readingOrder="1"/>
    </xf>
    <xf numFmtId="164" fontId="111" fillId="4" borderId="42" xfId="0" applyNumberFormat="1" applyFont="1" applyFill="1" applyBorder="1" applyAlignment="1">
      <alignment horizontal="right" vertical="center" wrapText="1" indent="1" readingOrder="1"/>
    </xf>
    <xf numFmtId="165" fontId="112" fillId="0" borderId="41" xfId="0" applyNumberFormat="1" applyFont="1" applyBorder="1" applyAlignment="1">
      <alignment horizontal="right" vertical="center" wrapText="1" indent="1" readingOrder="1"/>
    </xf>
    <xf numFmtId="165" fontId="111" fillId="4" borderId="41" xfId="0" applyNumberFormat="1" applyFont="1" applyFill="1" applyBorder="1" applyAlignment="1">
      <alignment horizontal="right" vertical="center" wrapText="1" indent="1" readingOrder="1"/>
    </xf>
    <xf numFmtId="165" fontId="112" fillId="0" borderId="1" xfId="0" applyNumberFormat="1" applyFont="1" applyBorder="1" applyAlignment="1">
      <alignment horizontal="right" vertical="center" wrapText="1" indent="1" readingOrder="1"/>
    </xf>
    <xf numFmtId="165" fontId="111" fillId="4" borderId="1" xfId="0" applyNumberFormat="1" applyFont="1" applyFill="1" applyBorder="1" applyAlignment="1">
      <alignment horizontal="right" vertical="center" wrapText="1" indent="1" readingOrder="1"/>
    </xf>
    <xf numFmtId="165" fontId="112" fillId="0" borderId="42" xfId="0" applyNumberFormat="1" applyFont="1" applyBorder="1" applyAlignment="1">
      <alignment horizontal="right" vertical="center" wrapText="1" indent="1" readingOrder="1"/>
    </xf>
    <xf numFmtId="165" fontId="111" fillId="4" borderId="42" xfId="0" applyNumberFormat="1" applyFont="1" applyFill="1" applyBorder="1" applyAlignment="1">
      <alignment horizontal="right" vertical="center" wrapText="1" indent="1" readingOrder="1"/>
    </xf>
    <xf numFmtId="43" fontId="0" fillId="0" borderId="0" xfId="1" applyFont="1"/>
    <xf numFmtId="166" fontId="119" fillId="4" borderId="1" xfId="1" applyNumberFormat="1" applyFont="1" applyFill="1" applyBorder="1" applyAlignment="1">
      <alignment horizontal="right" vertical="center" wrapText="1" readingOrder="1"/>
    </xf>
    <xf numFmtId="166" fontId="120" fillId="0" borderId="1" xfId="1" applyNumberFormat="1" applyFont="1" applyBorder="1" applyAlignment="1">
      <alignment horizontal="right" vertical="center" wrapText="1" readingOrder="1"/>
    </xf>
    <xf numFmtId="0" fontId="99" fillId="0" borderId="87" xfId="0" applyFont="1" applyBorder="1" applyAlignment="1">
      <alignment horizontal="left" vertical="center" wrapText="1" readingOrder="1"/>
    </xf>
    <xf numFmtId="0" fontId="99" fillId="0" borderId="87" xfId="0" applyFont="1" applyBorder="1" applyAlignment="1">
      <alignment horizontal="right" vertical="center" wrapText="1" readingOrder="1"/>
    </xf>
    <xf numFmtId="164" fontId="72" fillId="0" borderId="87" xfId="1" applyNumberFormat="1" applyFont="1" applyBorder="1" applyAlignment="1">
      <alignment horizontal="right" vertical="center" wrapText="1" readingOrder="1"/>
    </xf>
    <xf numFmtId="1" fontId="72" fillId="0" borderId="87" xfId="1" applyNumberFormat="1" applyFont="1" applyBorder="1" applyAlignment="1">
      <alignment horizontal="right" vertical="center" wrapText="1" readingOrder="1"/>
    </xf>
    <xf numFmtId="166" fontId="72" fillId="0" borderId="87" xfId="1" applyNumberFormat="1" applyFont="1" applyBorder="1" applyAlignment="1">
      <alignment horizontal="right" vertical="center" wrapText="1" readingOrder="1"/>
    </xf>
    <xf numFmtId="166" fontId="137" fillId="0" borderId="0" xfId="1" applyNumberFormat="1" applyFont="1" applyBorder="1" applyAlignment="1">
      <alignment vertical="center" wrapText="1"/>
    </xf>
    <xf numFmtId="0" fontId="174" fillId="6" borderId="90" xfId="0" applyFont="1" applyFill="1" applyBorder="1" applyAlignment="1">
      <alignment horizontal="left" vertical="center" wrapText="1" readingOrder="1"/>
    </xf>
    <xf numFmtId="0" fontId="174" fillId="6" borderId="90" xfId="0" applyFont="1" applyFill="1" applyBorder="1" applyAlignment="1">
      <alignment horizontal="right" vertical="center" wrapText="1" readingOrder="1"/>
    </xf>
    <xf numFmtId="174" fontId="5" fillId="4" borderId="36" xfId="0" applyNumberFormat="1" applyFont="1" applyFill="1" applyBorder="1" applyAlignment="1">
      <alignment horizontal="right" vertical="center" wrapText="1" indent="1" readingOrder="1"/>
    </xf>
    <xf numFmtId="174" fontId="72" fillId="0" borderId="36" xfId="0" applyNumberFormat="1" applyFont="1" applyBorder="1" applyAlignment="1">
      <alignment horizontal="right" vertical="center" wrapText="1" indent="1" readingOrder="1"/>
    </xf>
    <xf numFmtId="174" fontId="5" fillId="4" borderId="34" xfId="0" applyNumberFormat="1" applyFont="1" applyFill="1" applyBorder="1" applyAlignment="1">
      <alignment horizontal="right" vertical="center" wrapText="1" indent="1" readingOrder="1"/>
    </xf>
    <xf numFmtId="174" fontId="72" fillId="0" borderId="34" xfId="0" applyNumberFormat="1" applyFont="1" applyBorder="1" applyAlignment="1">
      <alignment horizontal="right" vertical="center" wrapText="1" indent="1" readingOrder="1"/>
    </xf>
    <xf numFmtId="174" fontId="5" fillId="4" borderId="38" xfId="0" applyNumberFormat="1" applyFont="1" applyFill="1" applyBorder="1" applyAlignment="1">
      <alignment horizontal="right" vertical="center" wrapText="1" indent="1" readingOrder="1"/>
    </xf>
    <xf numFmtId="174" fontId="72" fillId="0" borderId="38" xfId="0" applyNumberFormat="1" applyFont="1" applyBorder="1" applyAlignment="1">
      <alignment horizontal="right" vertical="center" wrapText="1" indent="1" readingOrder="1"/>
    </xf>
    <xf numFmtId="175" fontId="5" fillId="4" borderId="38" xfId="0" applyNumberFormat="1" applyFont="1" applyFill="1" applyBorder="1" applyAlignment="1">
      <alignment horizontal="right" vertical="center" wrapText="1" indent="1" readingOrder="1"/>
    </xf>
    <xf numFmtId="175" fontId="5" fillId="4" borderId="34" xfId="0" applyNumberFormat="1" applyFont="1" applyFill="1" applyBorder="1" applyAlignment="1">
      <alignment horizontal="right" vertical="center" wrapText="1" indent="1" readingOrder="1"/>
    </xf>
    <xf numFmtId="175" fontId="5" fillId="4" borderId="36" xfId="0" applyNumberFormat="1" applyFont="1" applyFill="1" applyBorder="1" applyAlignment="1">
      <alignment horizontal="right" vertical="center" wrapText="1" indent="1" readingOrder="1"/>
    </xf>
    <xf numFmtId="175" fontId="72" fillId="0" borderId="38" xfId="0" applyNumberFormat="1" applyFont="1" applyBorder="1" applyAlignment="1">
      <alignment horizontal="right" vertical="center" wrapText="1" indent="1" readingOrder="1"/>
    </xf>
    <xf numFmtId="175" fontId="72" fillId="0" borderId="34" xfId="0" applyNumberFormat="1" applyFont="1" applyBorder="1" applyAlignment="1">
      <alignment horizontal="right" vertical="center" wrapText="1" indent="1" readingOrder="1"/>
    </xf>
    <xf numFmtId="175" fontId="72" fillId="0" borderId="36" xfId="0" applyNumberFormat="1" applyFont="1" applyBorder="1" applyAlignment="1">
      <alignment horizontal="right" vertical="center" wrapText="1" indent="1" readingOrder="1"/>
    </xf>
    <xf numFmtId="164" fontId="128" fillId="4" borderId="35" xfId="0" applyNumberFormat="1" applyFont="1" applyFill="1" applyBorder="1" applyAlignment="1">
      <alignment horizontal="right" vertical="center" wrapText="1" indent="1" readingOrder="1"/>
    </xf>
    <xf numFmtId="165" fontId="99" fillId="0" borderId="56" xfId="0" applyNumberFormat="1" applyFont="1" applyBorder="1" applyAlignment="1">
      <alignment horizontal="right" vertical="center" wrapText="1" indent="1" readingOrder="1"/>
    </xf>
    <xf numFmtId="165" fontId="99" fillId="0" borderId="34" xfId="0" applyNumberFormat="1" applyFont="1" applyBorder="1" applyAlignment="1">
      <alignment horizontal="right" vertical="center" wrapText="1" indent="1" readingOrder="1"/>
    </xf>
    <xf numFmtId="165" fontId="99" fillId="0" borderId="59" xfId="0" applyNumberFormat="1" applyFont="1" applyBorder="1" applyAlignment="1">
      <alignment horizontal="right" vertical="center" wrapText="1" indent="1" readingOrder="1"/>
    </xf>
    <xf numFmtId="165" fontId="99" fillId="0" borderId="57" xfId="0" applyNumberFormat="1" applyFont="1" applyBorder="1" applyAlignment="1">
      <alignment horizontal="right" vertical="center" wrapText="1" readingOrder="1"/>
    </xf>
    <xf numFmtId="165" fontId="99" fillId="0" borderId="35" xfId="0" applyNumberFormat="1" applyFont="1" applyBorder="1" applyAlignment="1">
      <alignment horizontal="right" vertical="center" wrapText="1" readingOrder="1"/>
    </xf>
    <xf numFmtId="164" fontId="100" fillId="4" borderId="60" xfId="0" applyNumberFormat="1" applyFont="1" applyFill="1" applyBorder="1" applyAlignment="1">
      <alignment horizontal="right" vertical="center" wrapText="1" indent="1" readingOrder="1"/>
    </xf>
    <xf numFmtId="165" fontId="112" fillId="0" borderId="34" xfId="0" applyNumberFormat="1" applyFont="1" applyBorder="1" applyAlignment="1">
      <alignment horizontal="right" vertical="center" wrapText="1" indent="1" readingOrder="1"/>
    </xf>
    <xf numFmtId="165" fontId="111" fillId="4" borderId="34" xfId="0" applyNumberFormat="1" applyFont="1" applyFill="1" applyBorder="1" applyAlignment="1">
      <alignment horizontal="right" vertical="center" wrapText="1" indent="1" readingOrder="1"/>
    </xf>
    <xf numFmtId="164" fontId="112" fillId="0" borderId="38" xfId="0" applyNumberFormat="1" applyFont="1" applyBorder="1" applyAlignment="1">
      <alignment horizontal="right" vertical="center" wrapText="1" indent="1" readingOrder="1"/>
    </xf>
    <xf numFmtId="165" fontId="99" fillId="0" borderId="60" xfId="0" applyNumberFormat="1" applyFont="1" applyBorder="1" applyAlignment="1">
      <alignment horizontal="right" vertical="center" wrapText="1" readingOrder="1"/>
    </xf>
    <xf numFmtId="165" fontId="72" fillId="0" borderId="56" xfId="0" applyNumberFormat="1" applyFont="1" applyBorder="1" applyAlignment="1">
      <alignment horizontal="right" vertical="center" wrapText="1" indent="1" readingOrder="1"/>
    </xf>
    <xf numFmtId="165" fontId="72" fillId="0" borderId="57" xfId="0" applyNumberFormat="1" applyFont="1" applyBorder="1" applyAlignment="1">
      <alignment horizontal="right" vertical="center" wrapText="1" readingOrder="1"/>
    </xf>
    <xf numFmtId="165" fontId="72" fillId="0" borderId="34" xfId="0" applyNumberFormat="1" applyFont="1" applyBorder="1" applyAlignment="1">
      <alignment horizontal="right" vertical="center" wrapText="1" indent="1" readingOrder="1"/>
    </xf>
    <xf numFmtId="165" fontId="72" fillId="0" borderId="35" xfId="0" applyNumberFormat="1" applyFont="1" applyBorder="1" applyAlignment="1">
      <alignment horizontal="right" vertical="center" wrapText="1" readingOrder="1"/>
    </xf>
    <xf numFmtId="165" fontId="72" fillId="0" borderId="59" xfId="0" applyNumberFormat="1" applyFont="1" applyBorder="1" applyAlignment="1">
      <alignment horizontal="right" vertical="center" wrapText="1" indent="1" readingOrder="1"/>
    </xf>
    <xf numFmtId="165" fontId="72" fillId="0" borderId="60" xfId="0" applyNumberFormat="1" applyFont="1" applyBorder="1" applyAlignment="1">
      <alignment horizontal="right" vertical="center" wrapText="1" readingOrder="1"/>
    </xf>
    <xf numFmtId="173" fontId="72" fillId="0" borderId="56" xfId="0" applyNumberFormat="1" applyFont="1" applyBorder="1" applyAlignment="1">
      <alignment horizontal="right" vertical="center" wrapText="1" indent="1" readingOrder="1"/>
    </xf>
    <xf numFmtId="173" fontId="72" fillId="0" borderId="34" xfId="0" applyNumberFormat="1" applyFont="1" applyBorder="1" applyAlignment="1">
      <alignment horizontal="right" vertical="center" wrapText="1" indent="1" readingOrder="1"/>
    </xf>
    <xf numFmtId="173" fontId="72" fillId="0" borderId="59" xfId="0" applyNumberFormat="1" applyFont="1" applyBorder="1" applyAlignment="1">
      <alignment horizontal="right" vertical="center" wrapText="1" indent="1" readingOrder="1"/>
    </xf>
    <xf numFmtId="173" fontId="5" fillId="4" borderId="59" xfId="0" applyNumberFormat="1" applyFont="1" applyFill="1" applyBorder="1" applyAlignment="1">
      <alignment horizontal="right" vertical="center" wrapText="1" indent="1" readingOrder="1"/>
    </xf>
    <xf numFmtId="0" fontId="3" fillId="0" borderId="61" xfId="0" applyFont="1" applyBorder="1" applyAlignment="1">
      <alignment horizontal="left" vertical="center" wrapText="1" readingOrder="1"/>
    </xf>
    <xf numFmtId="0" fontId="9" fillId="0" borderId="92" xfId="0" applyFont="1" applyBorder="1"/>
    <xf numFmtId="167" fontId="3" fillId="0" borderId="93" xfId="1" applyNumberFormat="1" applyFont="1" applyBorder="1" applyAlignment="1">
      <alignment horizontal="right" vertical="center" wrapText="1" readingOrder="1"/>
    </xf>
    <xf numFmtId="167" fontId="3" fillId="0" borderId="94" xfId="1" applyNumberFormat="1" applyFont="1" applyBorder="1" applyAlignment="1">
      <alignment horizontal="right" vertical="center" wrapText="1" readingOrder="1"/>
    </xf>
    <xf numFmtId="167" fontId="21" fillId="0" borderId="95" xfId="1" applyNumberFormat="1" applyFont="1" applyBorder="1" applyAlignment="1">
      <alignment horizontal="right" vertical="center" wrapText="1" readingOrder="1"/>
    </xf>
    <xf numFmtId="167" fontId="21" fillId="0" borderId="96" xfId="1" applyNumberFormat="1" applyFont="1" applyBorder="1" applyAlignment="1">
      <alignment horizontal="right" vertical="center" wrapText="1" readingOrder="1"/>
    </xf>
    <xf numFmtId="167" fontId="3" fillId="4" borderId="93" xfId="1" applyNumberFormat="1" applyFont="1" applyFill="1" applyBorder="1" applyAlignment="1">
      <alignment vertical="center" wrapText="1" readingOrder="1"/>
    </xf>
    <xf numFmtId="167" fontId="3" fillId="0" borderId="28" xfId="1" applyNumberFormat="1" applyFont="1" applyBorder="1" applyAlignment="1">
      <alignment horizontal="right" vertical="center" wrapText="1" readingOrder="1"/>
    </xf>
    <xf numFmtId="167" fontId="3" fillId="0" borderId="24" xfId="1" applyNumberFormat="1" applyFont="1" applyBorder="1" applyAlignment="1">
      <alignment horizontal="right" vertical="center" wrapText="1" readingOrder="1"/>
    </xf>
    <xf numFmtId="167" fontId="21" fillId="0" borderId="12" xfId="1" applyNumberFormat="1" applyFont="1" applyBorder="1" applyAlignment="1">
      <alignment horizontal="right" vertical="center" wrapText="1" readingOrder="1"/>
    </xf>
    <xf numFmtId="167" fontId="21" fillId="0" borderId="25" xfId="1" applyNumberFormat="1" applyFont="1" applyBorder="1" applyAlignment="1">
      <alignment horizontal="right" vertical="center" wrapText="1" readingOrder="1"/>
    </xf>
    <xf numFmtId="167" fontId="3" fillId="4" borderId="28" xfId="1" applyNumberFormat="1" applyFont="1" applyFill="1" applyBorder="1" applyAlignment="1">
      <alignment vertical="center" wrapText="1" readingOrder="1"/>
    </xf>
    <xf numFmtId="167" fontId="3" fillId="4" borderId="97" xfId="1" applyNumberFormat="1" applyFont="1" applyFill="1" applyBorder="1" applyAlignment="1">
      <alignment horizontal="right" vertical="center" wrapText="1" readingOrder="1"/>
    </xf>
    <xf numFmtId="167" fontId="3" fillId="4" borderId="98" xfId="1" applyNumberFormat="1" applyFont="1" applyFill="1" applyBorder="1" applyAlignment="1">
      <alignment horizontal="right" vertical="center" wrapText="1" readingOrder="1"/>
    </xf>
    <xf numFmtId="167" fontId="21" fillId="4" borderId="90" xfId="1" applyNumberFormat="1" applyFont="1" applyFill="1" applyBorder="1" applyAlignment="1">
      <alignment horizontal="right" vertical="center" wrapText="1" readingOrder="1"/>
    </xf>
    <xf numFmtId="167" fontId="21" fillId="4" borderId="99" xfId="1" applyNumberFormat="1" applyFont="1" applyFill="1" applyBorder="1" applyAlignment="1">
      <alignment horizontal="right" vertical="center" wrapText="1" readingOrder="1"/>
    </xf>
    <xf numFmtId="167" fontId="3" fillId="4" borderId="97" xfId="1" applyNumberFormat="1" applyFont="1" applyFill="1" applyBorder="1" applyAlignment="1">
      <alignment vertical="center" wrapText="1" readingOrder="1"/>
    </xf>
    <xf numFmtId="0" fontId="3" fillId="4" borderId="100" xfId="0" applyFont="1" applyFill="1" applyBorder="1" applyAlignment="1">
      <alignment horizontal="left" vertical="center" wrapText="1" readingOrder="1"/>
    </xf>
    <xf numFmtId="166" fontId="3" fillId="0" borderId="28" xfId="1" applyNumberFormat="1" applyFont="1" applyBorder="1" applyAlignment="1">
      <alignment horizontal="right" vertical="center" wrapText="1" readingOrder="1"/>
    </xf>
    <xf numFmtId="166" fontId="3" fillId="0" borderId="24" xfId="1" applyNumberFormat="1" applyFont="1" applyBorder="1" applyAlignment="1">
      <alignment horizontal="right" vertical="center" wrapText="1" readingOrder="1"/>
    </xf>
    <xf numFmtId="166" fontId="21" fillId="0" borderId="12" xfId="1" applyNumberFormat="1" applyFont="1" applyBorder="1" applyAlignment="1">
      <alignment horizontal="right" vertical="center" wrapText="1" readingOrder="1"/>
    </xf>
    <xf numFmtId="166" fontId="21" fillId="0" borderId="25" xfId="1" applyNumberFormat="1" applyFont="1" applyBorder="1" applyAlignment="1">
      <alignment horizontal="right" vertical="center" wrapText="1" readingOrder="1"/>
    </xf>
    <xf numFmtId="166" fontId="3" fillId="4" borderId="28" xfId="1" applyNumberFormat="1" applyFont="1" applyFill="1" applyBorder="1" applyAlignment="1">
      <alignment vertical="center" wrapText="1" readingOrder="1"/>
    </xf>
    <xf numFmtId="166" fontId="3" fillId="0" borderId="93" xfId="1" applyNumberFormat="1" applyFont="1" applyBorder="1" applyAlignment="1">
      <alignment horizontal="right" vertical="center" wrapText="1" readingOrder="1"/>
    </xf>
    <xf numFmtId="166" fontId="3" fillId="0" borderId="94" xfId="1" applyNumberFormat="1" applyFont="1" applyBorder="1" applyAlignment="1">
      <alignment horizontal="right" vertical="center" wrapText="1" readingOrder="1"/>
    </xf>
    <xf numFmtId="166" fontId="21" fillId="0" borderId="95" xfId="1" applyNumberFormat="1" applyFont="1" applyBorder="1" applyAlignment="1">
      <alignment horizontal="right" vertical="center" wrapText="1" readingOrder="1"/>
    </xf>
    <xf numFmtId="166" fontId="21" fillId="0" borderId="96" xfId="1" applyNumberFormat="1" applyFont="1" applyBorder="1" applyAlignment="1">
      <alignment horizontal="right" vertical="center" wrapText="1" readingOrder="1"/>
    </xf>
    <xf numFmtId="166" fontId="3" fillId="4" borderId="93" xfId="1" applyNumberFormat="1" applyFont="1" applyFill="1" applyBorder="1" applyAlignment="1">
      <alignment vertical="center" wrapText="1" readingOrder="1"/>
    </xf>
    <xf numFmtId="166" fontId="3" fillId="4" borderId="97" xfId="1" applyNumberFormat="1" applyFont="1" applyFill="1" applyBorder="1" applyAlignment="1">
      <alignment horizontal="right" vertical="center" wrapText="1" readingOrder="1"/>
    </xf>
    <xf numFmtId="166" fontId="3" fillId="4" borderId="98" xfId="1" applyNumberFormat="1" applyFont="1" applyFill="1" applyBorder="1" applyAlignment="1">
      <alignment horizontal="right" vertical="center" wrapText="1" readingOrder="1"/>
    </xf>
    <xf numFmtId="166" fontId="21" fillId="4" borderId="90" xfId="1" applyNumberFormat="1" applyFont="1" applyFill="1" applyBorder="1" applyAlignment="1">
      <alignment horizontal="right" vertical="center" wrapText="1" readingOrder="1"/>
    </xf>
    <xf numFmtId="166" fontId="21" fillId="4" borderId="99" xfId="1" applyNumberFormat="1" applyFont="1" applyFill="1" applyBorder="1" applyAlignment="1">
      <alignment horizontal="right" vertical="center" wrapText="1" readingOrder="1"/>
    </xf>
    <xf numFmtId="166" fontId="3" fillId="4" borderId="97" xfId="1" applyNumberFormat="1" applyFont="1" applyFill="1" applyBorder="1" applyAlignment="1">
      <alignment vertical="center" wrapText="1" readingOrder="1"/>
    </xf>
    <xf numFmtId="0" fontId="9" fillId="0" borderId="0" xfId="0" applyFont="1" applyBorder="1"/>
    <xf numFmtId="165" fontId="5" fillId="4" borderId="59" xfId="0" applyNumberFormat="1" applyFont="1" applyFill="1" applyBorder="1" applyAlignment="1">
      <alignment horizontal="right" vertical="center" wrapText="1" indent="1" readingOrder="1"/>
    </xf>
    <xf numFmtId="176" fontId="72" fillId="0" borderId="43" xfId="0" applyNumberFormat="1" applyFont="1" applyBorder="1" applyAlignment="1">
      <alignment horizontal="right" vertical="center" wrapText="1" indent="1" readingOrder="1"/>
    </xf>
    <xf numFmtId="176" fontId="5" fillId="4" borderId="43" xfId="0" applyNumberFormat="1" applyFont="1" applyFill="1" applyBorder="1" applyAlignment="1">
      <alignment horizontal="right" vertical="center" wrapText="1" indent="1" readingOrder="1"/>
    </xf>
    <xf numFmtId="176" fontId="72" fillId="0" borderId="56" xfId="0" applyNumberFormat="1" applyFont="1" applyBorder="1" applyAlignment="1">
      <alignment horizontal="right" vertical="center" wrapText="1" indent="1" readingOrder="1"/>
    </xf>
    <xf numFmtId="176" fontId="5" fillId="4" borderId="56" xfId="0" applyNumberFormat="1" applyFont="1" applyFill="1" applyBorder="1" applyAlignment="1">
      <alignment horizontal="right" vertical="center" wrapText="1" indent="1" readingOrder="1"/>
    </xf>
    <xf numFmtId="176" fontId="72" fillId="0" borderId="34" xfId="0" applyNumberFormat="1" applyFont="1" applyBorder="1" applyAlignment="1">
      <alignment horizontal="right" vertical="center" wrapText="1" indent="1" readingOrder="1"/>
    </xf>
    <xf numFmtId="176" fontId="5" fillId="4" borderId="34" xfId="0" applyNumberFormat="1" applyFont="1" applyFill="1" applyBorder="1" applyAlignment="1">
      <alignment horizontal="right" vertical="center" wrapText="1" indent="1" readingOrder="1"/>
    </xf>
    <xf numFmtId="176" fontId="72" fillId="0" borderId="59" xfId="0" applyNumberFormat="1" applyFont="1" applyBorder="1" applyAlignment="1">
      <alignment horizontal="right" vertical="center" wrapText="1" indent="1" readingOrder="1"/>
    </xf>
    <xf numFmtId="176" fontId="5" fillId="4" borderId="59" xfId="0" applyNumberFormat="1" applyFont="1" applyFill="1" applyBorder="1" applyAlignment="1">
      <alignment horizontal="right" vertical="center" wrapText="1" indent="1" readingOrder="1"/>
    </xf>
    <xf numFmtId="173" fontId="72" fillId="0" borderId="78" xfId="0" applyNumberFormat="1" applyFont="1" applyBorder="1" applyAlignment="1">
      <alignment horizontal="right" vertical="center" wrapText="1" readingOrder="1"/>
    </xf>
    <xf numFmtId="173" fontId="72" fillId="0" borderId="34" xfId="0" applyNumberFormat="1" applyFont="1" applyBorder="1" applyAlignment="1">
      <alignment horizontal="right" vertical="center" wrapText="1" readingOrder="1"/>
    </xf>
    <xf numFmtId="173" fontId="72" fillId="0" borderId="35" xfId="0" applyNumberFormat="1" applyFont="1" applyBorder="1" applyAlignment="1">
      <alignment horizontal="right" vertical="center" wrapText="1" readingOrder="1"/>
    </xf>
    <xf numFmtId="173" fontId="72" fillId="0" borderId="58" xfId="0" applyNumberFormat="1" applyFont="1" applyBorder="1" applyAlignment="1">
      <alignment horizontal="right" vertical="center" wrapText="1" readingOrder="1"/>
    </xf>
    <xf numFmtId="173" fontId="72" fillId="0" borderId="59" xfId="0" applyNumberFormat="1" applyFont="1" applyBorder="1" applyAlignment="1">
      <alignment horizontal="right" vertical="center" wrapText="1" readingOrder="1"/>
    </xf>
    <xf numFmtId="165" fontId="145" fillId="0" borderId="56" xfId="0" applyNumberFormat="1" applyFont="1" applyBorder="1" applyAlignment="1">
      <alignment horizontal="right" vertical="center" wrapText="1" indent="1" readingOrder="1"/>
    </xf>
    <xf numFmtId="165" fontId="145" fillId="0" borderId="57" xfId="0" applyNumberFormat="1" applyFont="1" applyBorder="1" applyAlignment="1">
      <alignment horizontal="right" vertical="center" wrapText="1" readingOrder="1"/>
    </xf>
    <xf numFmtId="165" fontId="145" fillId="0" borderId="34" xfId="0" applyNumberFormat="1" applyFont="1" applyBorder="1" applyAlignment="1">
      <alignment horizontal="right" vertical="center" wrapText="1" indent="1" readingOrder="1"/>
    </xf>
    <xf numFmtId="165" fontId="145" fillId="0" borderId="35" xfId="0" applyNumberFormat="1" applyFont="1" applyBorder="1" applyAlignment="1">
      <alignment horizontal="right" vertical="center" wrapText="1" readingOrder="1"/>
    </xf>
    <xf numFmtId="165" fontId="145" fillId="0" borderId="59" xfId="0" applyNumberFormat="1" applyFont="1" applyBorder="1" applyAlignment="1">
      <alignment horizontal="right" vertical="center" wrapText="1" indent="1" readingOrder="1"/>
    </xf>
    <xf numFmtId="165" fontId="145" fillId="0" borderId="60" xfId="0" applyNumberFormat="1" applyFont="1" applyBorder="1" applyAlignment="1">
      <alignment horizontal="right" vertical="center" wrapText="1" readingOrder="1"/>
    </xf>
    <xf numFmtId="173" fontId="145" fillId="0" borderId="56" xfId="0" applyNumberFormat="1" applyFont="1" applyBorder="1" applyAlignment="1">
      <alignment horizontal="right" vertical="center" wrapText="1" indent="1" readingOrder="1"/>
    </xf>
    <xf numFmtId="173" fontId="146" fillId="4" borderId="56" xfId="0" applyNumberFormat="1" applyFont="1" applyFill="1" applyBorder="1" applyAlignment="1">
      <alignment horizontal="right" vertical="center" wrapText="1" indent="1" readingOrder="1"/>
    </xf>
    <xf numFmtId="173" fontId="145" fillId="0" borderId="34" xfId="0" applyNumberFormat="1" applyFont="1" applyBorder="1" applyAlignment="1">
      <alignment horizontal="right" vertical="center" wrapText="1" indent="1" readingOrder="1"/>
    </xf>
    <xf numFmtId="173" fontId="146" fillId="4" borderId="34" xfId="0" applyNumberFormat="1" applyFont="1" applyFill="1" applyBorder="1" applyAlignment="1">
      <alignment horizontal="right" vertical="center" wrapText="1" indent="1" readingOrder="1"/>
    </xf>
    <xf numFmtId="173" fontId="145" fillId="0" borderId="59" xfId="0" applyNumberFormat="1" applyFont="1" applyBorder="1" applyAlignment="1">
      <alignment horizontal="right" vertical="center" wrapText="1" indent="1" readingOrder="1"/>
    </xf>
    <xf numFmtId="173" fontId="146" fillId="4" borderId="59" xfId="0" applyNumberFormat="1" applyFont="1" applyFill="1" applyBorder="1" applyAlignment="1">
      <alignment horizontal="right" vertical="center" wrapText="1" indent="1" readingOrder="1"/>
    </xf>
    <xf numFmtId="175" fontId="99" fillId="0" borderId="38" xfId="0" applyNumberFormat="1" applyFont="1" applyBorder="1" applyAlignment="1">
      <alignment horizontal="right" vertical="center" wrapText="1" indent="1" readingOrder="1"/>
    </xf>
    <xf numFmtId="175" fontId="100" fillId="4" borderId="38" xfId="0" applyNumberFormat="1" applyFont="1" applyFill="1" applyBorder="1" applyAlignment="1">
      <alignment horizontal="right" vertical="center" wrapText="1" indent="1" readingOrder="1"/>
    </xf>
    <xf numFmtId="175" fontId="99" fillId="0" borderId="34" xfId="0" applyNumberFormat="1" applyFont="1" applyBorder="1" applyAlignment="1">
      <alignment horizontal="right" vertical="center" wrapText="1" indent="1" readingOrder="1"/>
    </xf>
    <xf numFmtId="175" fontId="100" fillId="4" borderId="34" xfId="0" applyNumberFormat="1" applyFont="1" applyFill="1" applyBorder="1" applyAlignment="1">
      <alignment horizontal="right" vertical="center" wrapText="1" indent="1" readingOrder="1"/>
    </xf>
    <xf numFmtId="175" fontId="99" fillId="0" borderId="36" xfId="0" applyNumberFormat="1" applyFont="1" applyBorder="1" applyAlignment="1">
      <alignment horizontal="right" vertical="center" wrapText="1" indent="1" readingOrder="1"/>
    </xf>
    <xf numFmtId="175" fontId="100" fillId="4" borderId="36" xfId="0" applyNumberFormat="1" applyFont="1" applyFill="1" applyBorder="1" applyAlignment="1">
      <alignment horizontal="right" vertical="center" wrapText="1" indent="1" readingOrder="1"/>
    </xf>
    <xf numFmtId="167" fontId="175" fillId="0" borderId="22" xfId="1" applyNumberFormat="1" applyFont="1" applyBorder="1" applyAlignment="1">
      <alignment horizontal="right" vertical="center" wrapText="1" readingOrder="1"/>
    </xf>
    <xf numFmtId="167" fontId="134" fillId="0" borderId="14" xfId="1" applyNumberFormat="1" applyFont="1" applyBorder="1" applyAlignment="1">
      <alignment horizontal="right" vertical="center" wrapText="1" readingOrder="1"/>
    </xf>
    <xf numFmtId="167" fontId="134" fillId="0" borderId="95" xfId="1" applyNumberFormat="1" applyFont="1" applyBorder="1" applyAlignment="1">
      <alignment horizontal="right" vertical="center" wrapText="1" readingOrder="1"/>
    </xf>
    <xf numFmtId="167" fontId="6" fillId="0" borderId="104" xfId="1" applyNumberFormat="1" applyFont="1" applyBorder="1" applyAlignment="1">
      <alignment horizontal="right" vertical="center" wrapText="1" readingOrder="1"/>
    </xf>
    <xf numFmtId="167" fontId="134" fillId="0" borderId="12" xfId="1" applyNumberFormat="1" applyFont="1" applyBorder="1" applyAlignment="1">
      <alignment horizontal="right" vertical="center" wrapText="1" readingOrder="1"/>
    </xf>
    <xf numFmtId="167" fontId="6" fillId="0" borderId="105" xfId="1" applyNumberFormat="1" applyFont="1" applyBorder="1" applyAlignment="1">
      <alignment horizontal="right" vertical="center" wrapText="1" readingOrder="1"/>
    </xf>
    <xf numFmtId="167" fontId="21" fillId="0" borderId="106" xfId="1" applyNumberFormat="1" applyFont="1" applyBorder="1" applyAlignment="1">
      <alignment horizontal="right" vertical="center" wrapText="1" readingOrder="1"/>
    </xf>
    <xf numFmtId="3" fontId="3" fillId="4" borderId="104" xfId="0" applyNumberFormat="1" applyFont="1" applyFill="1" applyBorder="1" applyAlignment="1">
      <alignment horizontal="right" vertical="center" wrapText="1" readingOrder="1"/>
    </xf>
    <xf numFmtId="3" fontId="111" fillId="4" borderId="107" xfId="1" applyNumberFormat="1" applyFont="1" applyFill="1" applyBorder="1" applyAlignment="1">
      <alignment horizontal="right" vertical="center" wrapText="1" readingOrder="1"/>
    </xf>
    <xf numFmtId="3" fontId="111" fillId="4" borderId="90" xfId="1" applyNumberFormat="1" applyFont="1" applyFill="1" applyBorder="1" applyAlignment="1">
      <alignment horizontal="right" vertical="center" wrapText="1" readingOrder="1"/>
    </xf>
    <xf numFmtId="3" fontId="111" fillId="4" borderId="108" xfId="1" applyNumberFormat="1" applyFont="1" applyFill="1" applyBorder="1" applyAlignment="1">
      <alignment horizontal="right" vertical="center" wrapText="1" readingOrder="1"/>
    </xf>
    <xf numFmtId="3" fontId="21" fillId="4" borderId="90" xfId="1" applyNumberFormat="1" applyFont="1" applyFill="1" applyBorder="1" applyAlignment="1">
      <alignment horizontal="right" vertical="center" wrapText="1" readingOrder="1"/>
    </xf>
    <xf numFmtId="3" fontId="21" fillId="4" borderId="109" xfId="1" applyNumberFormat="1" applyFont="1" applyFill="1" applyBorder="1" applyAlignment="1">
      <alignment horizontal="right" vertical="center" wrapText="1" readingOrder="1"/>
    </xf>
    <xf numFmtId="3" fontId="3" fillId="4" borderId="107" xfId="1" applyNumberFormat="1" applyFont="1" applyFill="1" applyBorder="1" applyAlignment="1">
      <alignment horizontal="right" vertical="center" wrapText="1" readingOrder="1"/>
    </xf>
    <xf numFmtId="3" fontId="3" fillId="4" borderId="108" xfId="1" applyNumberFormat="1" applyFont="1" applyFill="1" applyBorder="1" applyAlignment="1">
      <alignment horizontal="right" vertical="center" wrapText="1" readingOrder="1"/>
    </xf>
    <xf numFmtId="0" fontId="0" fillId="0" borderId="0" xfId="0" applyBorder="1"/>
    <xf numFmtId="0" fontId="3" fillId="4" borderId="90" xfId="0" applyFont="1" applyFill="1" applyBorder="1" applyAlignment="1">
      <alignment horizontal="left" vertical="center" wrapText="1" readingOrder="1"/>
    </xf>
    <xf numFmtId="0" fontId="134" fillId="0" borderId="3" xfId="0" applyFont="1" applyBorder="1" applyAlignment="1">
      <alignment vertical="center" wrapText="1"/>
    </xf>
    <xf numFmtId="0" fontId="134" fillId="0" borderId="0" xfId="0" applyFont="1" applyAlignment="1">
      <alignment horizontal="right" vertical="center" wrapText="1" readingOrder="1"/>
    </xf>
    <xf numFmtId="0" fontId="176" fillId="0" borderId="3" xfId="0" applyFont="1" applyBorder="1" applyAlignment="1">
      <alignment wrapText="1"/>
    </xf>
    <xf numFmtId="0" fontId="134" fillId="0" borderId="0" xfId="0" applyFont="1" applyAlignment="1">
      <alignment vertical="center" wrapText="1"/>
    </xf>
    <xf numFmtId="167" fontId="134" fillId="0" borderId="23" xfId="1" applyNumberFormat="1" applyFont="1" applyBorder="1" applyAlignment="1">
      <alignment horizontal="right" vertical="center" wrapText="1" readingOrder="1"/>
    </xf>
    <xf numFmtId="167" fontId="134" fillId="0" borderId="21" xfId="1" applyNumberFormat="1" applyFont="1" applyBorder="1" applyAlignment="1">
      <alignment horizontal="right" vertical="center" wrapText="1" readingOrder="1"/>
    </xf>
    <xf numFmtId="3" fontId="111" fillId="4" borderId="23" xfId="0" applyNumberFormat="1" applyFont="1" applyFill="1" applyBorder="1" applyAlignment="1">
      <alignment horizontal="right" vertical="center" wrapText="1" readingOrder="1"/>
    </xf>
    <xf numFmtId="0" fontId="175" fillId="0" borderId="0" xfId="0" applyFont="1" applyAlignment="1">
      <alignment vertical="center" wrapText="1"/>
    </xf>
    <xf numFmtId="0" fontId="111" fillId="0" borderId="61" xfId="0" applyFont="1" applyBorder="1" applyAlignment="1">
      <alignment horizontal="left" vertical="center" wrapText="1" readingOrder="1"/>
    </xf>
    <xf numFmtId="167" fontId="134" fillId="0" borderId="101" xfId="1" applyNumberFormat="1" applyFont="1" applyBorder="1" applyAlignment="1">
      <alignment horizontal="right" vertical="center" wrapText="1" readingOrder="1"/>
    </xf>
    <xf numFmtId="167" fontId="134" fillId="0" borderId="102" xfId="1" applyNumberFormat="1" applyFont="1" applyBorder="1" applyAlignment="1">
      <alignment horizontal="right" vertical="center" wrapText="1" readingOrder="1"/>
    </xf>
    <xf numFmtId="167" fontId="175" fillId="0" borderId="95" xfId="1" applyNumberFormat="1" applyFont="1" applyBorder="1" applyAlignment="1">
      <alignment horizontal="right" vertical="center" wrapText="1" readingOrder="1"/>
    </xf>
    <xf numFmtId="167" fontId="175" fillId="0" borderId="103" xfId="1" applyNumberFormat="1" applyFont="1" applyBorder="1" applyAlignment="1">
      <alignment horizontal="right" vertical="center" wrapText="1" readingOrder="1"/>
    </xf>
    <xf numFmtId="3" fontId="111" fillId="4" borderId="101" xfId="0" applyNumberFormat="1" applyFont="1" applyFill="1" applyBorder="1" applyAlignment="1">
      <alignment horizontal="right" vertical="center" wrapText="1" readingOrder="1"/>
    </xf>
    <xf numFmtId="0" fontId="111" fillId="4" borderId="90" xfId="0" applyFont="1" applyFill="1" applyBorder="1" applyAlignment="1">
      <alignment horizontal="left" vertical="center" wrapText="1" readingOrder="1"/>
    </xf>
    <xf numFmtId="0" fontId="114" fillId="0" borderId="0" xfId="0" applyFont="1" applyAlignment="1">
      <alignment horizontal="right" vertical="center" wrapText="1" indent="1"/>
    </xf>
    <xf numFmtId="3" fontId="175" fillId="4" borderId="90" xfId="1" applyNumberFormat="1" applyFont="1" applyFill="1" applyBorder="1" applyAlignment="1">
      <alignment horizontal="right" vertical="center" wrapText="1" readingOrder="1"/>
    </xf>
    <xf numFmtId="3" fontId="175" fillId="4" borderId="109" xfId="1" applyNumberFormat="1" applyFont="1" applyFill="1" applyBorder="1" applyAlignment="1">
      <alignment horizontal="right" vertical="center" wrapText="1" readingOrder="1"/>
    </xf>
    <xf numFmtId="0" fontId="68" fillId="0" borderId="61" xfId="0" applyFont="1" applyBorder="1" applyAlignment="1">
      <alignment horizontal="left" vertical="center" wrapText="1" readingOrder="1"/>
    </xf>
    <xf numFmtId="0" fontId="68" fillId="4" borderId="90" xfId="0" applyFont="1" applyFill="1" applyBorder="1" applyAlignment="1">
      <alignment horizontal="left" vertical="center" wrapText="1" readingOrder="1"/>
    </xf>
    <xf numFmtId="166" fontId="3" fillId="0" borderId="104" xfId="1" applyNumberFormat="1" applyFont="1" applyBorder="1" applyAlignment="1">
      <alignment horizontal="right" vertical="center" wrapText="1" readingOrder="1"/>
    </xf>
    <xf numFmtId="166" fontId="3" fillId="0" borderId="12" xfId="1" applyNumberFormat="1" applyFont="1" applyBorder="1" applyAlignment="1">
      <alignment horizontal="right" vertical="center" wrapText="1" readingOrder="1"/>
    </xf>
    <xf numFmtId="166" fontId="3" fillId="0" borderId="105" xfId="1" applyNumberFormat="1" applyFont="1" applyBorder="1" applyAlignment="1">
      <alignment horizontal="right" vertical="center" wrapText="1" readingOrder="1"/>
    </xf>
    <xf numFmtId="166" fontId="77" fillId="0" borderId="12" xfId="1" applyNumberFormat="1" applyFont="1" applyBorder="1" applyAlignment="1">
      <alignment horizontal="right" vertical="center" wrapText="1" readingOrder="1"/>
    </xf>
    <xf numFmtId="166" fontId="77" fillId="0" borderId="106" xfId="1" applyNumberFormat="1" applyFont="1" applyBorder="1" applyAlignment="1">
      <alignment horizontal="right" vertical="center" wrapText="1" readingOrder="1"/>
    </xf>
    <xf numFmtId="166" fontId="68" fillId="4" borderId="104" xfId="1" applyNumberFormat="1" applyFont="1" applyFill="1" applyBorder="1" applyAlignment="1">
      <alignment horizontal="right" vertical="center" wrapText="1" readingOrder="1"/>
    </xf>
    <xf numFmtId="166" fontId="3" fillId="4" borderId="107" xfId="1" applyNumberFormat="1" applyFont="1" applyFill="1" applyBorder="1" applyAlignment="1">
      <alignment horizontal="right" vertical="center" wrapText="1" readingOrder="1"/>
    </xf>
    <xf numFmtId="166" fontId="3" fillId="4" borderId="90" xfId="1" applyNumberFormat="1" applyFont="1" applyFill="1" applyBorder="1" applyAlignment="1">
      <alignment horizontal="right" vertical="center" wrapText="1" readingOrder="1"/>
    </xf>
    <xf numFmtId="166" fontId="3" fillId="4" borderId="108" xfId="1" applyNumberFormat="1" applyFont="1" applyFill="1" applyBorder="1" applyAlignment="1">
      <alignment horizontal="right" vertical="center" wrapText="1" readingOrder="1"/>
    </xf>
    <xf numFmtId="166" fontId="21" fillId="4" borderId="109" xfId="1" applyNumberFormat="1" applyFont="1" applyFill="1" applyBorder="1" applyAlignment="1">
      <alignment horizontal="right" vertical="center" wrapText="1" readingOrder="1"/>
    </xf>
    <xf numFmtId="166" fontId="68" fillId="4" borderId="107" xfId="1" applyNumberFormat="1" applyFont="1" applyFill="1" applyBorder="1" applyAlignment="1">
      <alignment horizontal="right" vertical="center" wrapText="1" readingOrder="1"/>
    </xf>
    <xf numFmtId="166" fontId="111" fillId="0" borderId="101" xfId="1" applyNumberFormat="1" applyFont="1" applyBorder="1" applyAlignment="1">
      <alignment horizontal="right" vertical="center" wrapText="1" readingOrder="1"/>
    </xf>
    <xf numFmtId="166" fontId="111" fillId="0" borderId="95" xfId="1" applyNumberFormat="1" applyFont="1" applyBorder="1" applyAlignment="1">
      <alignment horizontal="right" vertical="center" wrapText="1" readingOrder="1"/>
    </xf>
    <xf numFmtId="166" fontId="111" fillId="0" borderId="102" xfId="1" applyNumberFormat="1" applyFont="1" applyBorder="1" applyAlignment="1">
      <alignment horizontal="right" vertical="center" wrapText="1" readingOrder="1"/>
    </xf>
    <xf numFmtId="166" fontId="175" fillId="0" borderId="95" xfId="1" applyNumberFormat="1" applyFont="1" applyBorder="1" applyAlignment="1">
      <alignment horizontal="right" vertical="center" wrapText="1" readingOrder="1"/>
    </xf>
    <xf numFmtId="166" fontId="175" fillId="0" borderId="103" xfId="1" applyNumberFormat="1" applyFont="1" applyBorder="1" applyAlignment="1">
      <alignment horizontal="right" vertical="center" wrapText="1" readingOrder="1"/>
    </xf>
    <xf numFmtId="166" fontId="111" fillId="4" borderId="101" xfId="1" applyNumberFormat="1" applyFont="1" applyFill="1" applyBorder="1" applyAlignment="1">
      <alignment horizontal="right" vertical="center" wrapText="1" readingOrder="1"/>
    </xf>
    <xf numFmtId="166" fontId="111" fillId="4" borderId="107" xfId="1" applyNumberFormat="1" applyFont="1" applyFill="1" applyBorder="1" applyAlignment="1">
      <alignment horizontal="right" vertical="center" wrapText="1" readingOrder="1"/>
    </xf>
    <xf numFmtId="166" fontId="111" fillId="4" borderId="90" xfId="1" applyNumberFormat="1" applyFont="1" applyFill="1" applyBorder="1" applyAlignment="1">
      <alignment horizontal="right" vertical="center" wrapText="1" readingOrder="1"/>
    </xf>
    <xf numFmtId="166" fontId="111" fillId="4" borderId="108" xfId="1" applyNumberFormat="1" applyFont="1" applyFill="1" applyBorder="1" applyAlignment="1">
      <alignment horizontal="right" vertical="center" wrapText="1" readingOrder="1"/>
    </xf>
    <xf numFmtId="166" fontId="175" fillId="4" borderId="90" xfId="1" applyNumberFormat="1" applyFont="1" applyFill="1" applyBorder="1" applyAlignment="1">
      <alignment horizontal="right" vertical="center" wrapText="1" readingOrder="1"/>
    </xf>
    <xf numFmtId="166" fontId="175" fillId="4" borderId="109" xfId="1" applyNumberFormat="1" applyFont="1" applyFill="1" applyBorder="1" applyAlignment="1">
      <alignment horizontal="right" vertical="center" wrapText="1" readingOrder="1"/>
    </xf>
    <xf numFmtId="15" fontId="177" fillId="0" borderId="40" xfId="0" applyNumberFormat="1" applyFont="1" applyBorder="1" applyAlignment="1">
      <alignment horizontal="center" vertical="center" wrapText="1" readingOrder="1"/>
    </xf>
    <xf numFmtId="177" fontId="112" fillId="0" borderId="110" xfId="1" applyNumberFormat="1" applyFont="1" applyBorder="1" applyAlignment="1">
      <alignment horizontal="right" vertical="center" wrapText="1" readingOrder="1"/>
    </xf>
    <xf numFmtId="177" fontId="112" fillId="0" borderId="110" xfId="1" applyNumberFormat="1" applyFont="1" applyBorder="1" applyAlignment="1">
      <alignment horizontal="right" vertical="center" wrapText="1" indent="2" readingOrder="1"/>
    </xf>
    <xf numFmtId="177" fontId="112" fillId="0" borderId="111" xfId="1" applyNumberFormat="1" applyFont="1" applyBorder="1" applyAlignment="1">
      <alignment horizontal="right" vertical="center" wrapText="1" readingOrder="1"/>
    </xf>
    <xf numFmtId="177" fontId="112" fillId="0" borderId="111" xfId="1" applyNumberFormat="1" applyFont="1" applyBorder="1" applyAlignment="1">
      <alignment horizontal="right" vertical="center" wrapText="1" indent="2" readingOrder="1"/>
    </xf>
    <xf numFmtId="177" fontId="112" fillId="0" borderId="112" xfId="1" applyNumberFormat="1" applyFont="1" applyBorder="1" applyAlignment="1">
      <alignment horizontal="right" vertical="center" wrapText="1" readingOrder="1"/>
    </xf>
    <xf numFmtId="177" fontId="112" fillId="0" borderId="112" xfId="1" applyNumberFormat="1" applyFont="1" applyBorder="1" applyAlignment="1">
      <alignment horizontal="right" vertical="center" wrapText="1" indent="2" readingOrder="1"/>
    </xf>
    <xf numFmtId="177" fontId="111" fillId="4" borderId="110" xfId="1" applyNumberFormat="1" applyFont="1" applyFill="1" applyBorder="1" applyAlignment="1">
      <alignment horizontal="right" vertical="center" wrapText="1" indent="1" readingOrder="1"/>
    </xf>
    <xf numFmtId="177" fontId="111" fillId="4" borderId="111" xfId="1" applyNumberFormat="1" applyFont="1" applyFill="1" applyBorder="1" applyAlignment="1">
      <alignment horizontal="right" vertical="center" wrapText="1" indent="1" readingOrder="1"/>
    </xf>
    <xf numFmtId="177" fontId="111" fillId="4" borderId="112" xfId="1" applyNumberFormat="1" applyFont="1" applyFill="1" applyBorder="1" applyAlignment="1">
      <alignment horizontal="right" vertical="center" wrapText="1" indent="1" readingOrder="1"/>
    </xf>
    <xf numFmtId="165" fontId="4" fillId="0" borderId="59" xfId="0" applyNumberFormat="1" applyFont="1" applyBorder="1" applyAlignment="1">
      <alignment horizontal="right" vertical="center" wrapText="1" indent="1" readingOrder="1"/>
    </xf>
    <xf numFmtId="165" fontId="4" fillId="0" borderId="36" xfId="0" applyNumberFormat="1" applyFont="1" applyBorder="1" applyAlignment="1">
      <alignment horizontal="right" vertical="center" wrapText="1" indent="1" readingOrder="1"/>
    </xf>
    <xf numFmtId="164" fontId="4" fillId="4" borderId="56" xfId="0" applyNumberFormat="1" applyFont="1" applyFill="1" applyBorder="1" applyAlignment="1">
      <alignment horizontal="right" vertical="center" wrapText="1" indent="1" readingOrder="1"/>
    </xf>
    <xf numFmtId="164" fontId="4" fillId="4" borderId="36" xfId="0" applyNumberFormat="1" applyFont="1" applyFill="1" applyBorder="1" applyAlignment="1">
      <alignment horizontal="right" vertical="center" wrapText="1" indent="1" readingOrder="1"/>
    </xf>
    <xf numFmtId="164" fontId="3" fillId="4" borderId="14" xfId="0" applyNumberFormat="1" applyFont="1" applyFill="1" applyBorder="1" applyAlignment="1">
      <alignment horizontal="right" vertical="center" wrapText="1" indent="1" readingOrder="1"/>
    </xf>
    <xf numFmtId="165" fontId="100" fillId="4" borderId="43" xfId="0" applyNumberFormat="1" applyFont="1" applyFill="1" applyBorder="1" applyAlignment="1">
      <alignment horizontal="right" vertical="center" wrapText="1" indent="1" readingOrder="1"/>
    </xf>
    <xf numFmtId="0" fontId="112" fillId="0" borderId="112" xfId="0" applyFont="1" applyBorder="1" applyAlignment="1">
      <alignment horizontal="left" vertical="center" wrapText="1" readingOrder="1"/>
    </xf>
    <xf numFmtId="165" fontId="112" fillId="0" borderId="112" xfId="0" applyNumberFormat="1" applyFont="1" applyBorder="1" applyAlignment="1">
      <alignment vertical="center" wrapText="1" readingOrder="1"/>
    </xf>
    <xf numFmtId="165" fontId="111" fillId="4" borderId="112" xfId="0" applyNumberFormat="1" applyFont="1" applyFill="1" applyBorder="1" applyAlignment="1">
      <alignment vertical="center" wrapText="1" readingOrder="1"/>
    </xf>
    <xf numFmtId="173" fontId="4" fillId="0" borderId="56" xfId="0" applyNumberFormat="1" applyFont="1" applyBorder="1" applyAlignment="1">
      <alignment horizontal="right" wrapText="1" indent="1" readingOrder="1"/>
    </xf>
    <xf numFmtId="173" fontId="4" fillId="0" borderId="56" xfId="0" applyNumberFormat="1" applyFont="1" applyBorder="1" applyAlignment="1">
      <alignment horizontal="right" wrapText="1" indent="2" readingOrder="1"/>
    </xf>
    <xf numFmtId="173" fontId="3" fillId="4" borderId="56" xfId="0" applyNumberFormat="1" applyFont="1" applyFill="1" applyBorder="1" applyAlignment="1">
      <alignment horizontal="right" vertical="center" wrapText="1" indent="1" readingOrder="1"/>
    </xf>
    <xf numFmtId="173" fontId="4" fillId="0" borderId="34" xfId="0" applyNumberFormat="1" applyFont="1" applyBorder="1" applyAlignment="1">
      <alignment horizontal="right" wrapText="1" indent="1" readingOrder="1"/>
    </xf>
    <xf numFmtId="173" fontId="4" fillId="0" borderId="34" xfId="0" applyNumberFormat="1" applyFont="1" applyBorder="1" applyAlignment="1">
      <alignment horizontal="right" wrapText="1" indent="2" readingOrder="1"/>
    </xf>
    <xf numFmtId="173" fontId="3" fillId="4" borderId="34" xfId="0" applyNumberFormat="1" applyFont="1" applyFill="1" applyBorder="1" applyAlignment="1">
      <alignment horizontal="right" vertical="center" wrapText="1" indent="1" readingOrder="1"/>
    </xf>
    <xf numFmtId="173" fontId="4" fillId="0" borderId="59" xfId="0" applyNumberFormat="1" applyFont="1" applyBorder="1" applyAlignment="1">
      <alignment horizontal="right" wrapText="1" indent="1" readingOrder="1"/>
    </xf>
    <xf numFmtId="173" fontId="4" fillId="0" borderId="59" xfId="0" applyNumberFormat="1" applyFont="1" applyBorder="1" applyAlignment="1">
      <alignment horizontal="right" wrapText="1" indent="2" readingOrder="1"/>
    </xf>
    <xf numFmtId="173" fontId="3" fillId="4" borderId="59" xfId="0" applyNumberFormat="1" applyFont="1" applyFill="1" applyBorder="1" applyAlignment="1">
      <alignment horizontal="right" vertical="center" wrapText="1" indent="1" readingOrder="1"/>
    </xf>
    <xf numFmtId="173" fontId="3" fillId="4" borderId="43" xfId="0" applyNumberFormat="1" applyFont="1" applyFill="1" applyBorder="1" applyAlignment="1">
      <alignment horizontal="right" vertical="center" wrapText="1" readingOrder="1"/>
    </xf>
    <xf numFmtId="173" fontId="3" fillId="4" borderId="43" xfId="0" applyNumberFormat="1" applyFont="1" applyFill="1" applyBorder="1" applyAlignment="1">
      <alignment horizontal="right" vertical="center" wrapText="1" indent="2" readingOrder="1"/>
    </xf>
    <xf numFmtId="173" fontId="3" fillId="4" borderId="43" xfId="0" applyNumberFormat="1" applyFont="1" applyFill="1" applyBorder="1" applyAlignment="1">
      <alignment horizontal="right" vertical="center" wrapText="1" indent="1" readingOrder="1"/>
    </xf>
    <xf numFmtId="178" fontId="0" fillId="0" borderId="0" xfId="0" applyNumberFormat="1"/>
    <xf numFmtId="0" fontId="99" fillId="0" borderId="87" xfId="2" applyFont="1" applyBorder="1" applyAlignment="1">
      <alignment horizontal="left" vertical="center" wrapText="1" readingOrder="1"/>
    </xf>
    <xf numFmtId="3" fontId="99" fillId="0" borderId="87" xfId="2" applyNumberFormat="1" applyFont="1" applyBorder="1" applyAlignment="1">
      <alignment horizontal="right" vertical="center" wrapText="1" readingOrder="1"/>
    </xf>
    <xf numFmtId="3" fontId="99" fillId="4" borderId="87" xfId="2" applyNumberFormat="1" applyFont="1" applyFill="1" applyBorder="1" applyAlignment="1">
      <alignment horizontal="right" vertical="center" wrapText="1" readingOrder="1"/>
    </xf>
    <xf numFmtId="0" fontId="100" fillId="0" borderId="88" xfId="2" applyFont="1" applyBorder="1" applyAlignment="1">
      <alignment horizontal="left" vertical="center" wrapText="1" readingOrder="1"/>
    </xf>
    <xf numFmtId="4" fontId="100" fillId="0" borderId="88" xfId="2" applyNumberFormat="1" applyFont="1" applyBorder="1" applyAlignment="1">
      <alignment horizontal="right" vertical="center" wrapText="1" readingOrder="1"/>
    </xf>
    <xf numFmtId="4" fontId="100" fillId="4" borderId="88" xfId="2" applyNumberFormat="1" applyFont="1" applyFill="1" applyBorder="1" applyAlignment="1">
      <alignment horizontal="right" vertical="center" wrapText="1" readingOrder="1"/>
    </xf>
    <xf numFmtId="0" fontId="100" fillId="0" borderId="89" xfId="2" applyFont="1" applyBorder="1" applyAlignment="1">
      <alignment horizontal="left" vertical="center" wrapText="1" readingOrder="1"/>
    </xf>
    <xf numFmtId="3" fontId="100" fillId="0" borderId="90" xfId="2" applyNumberFormat="1" applyFont="1" applyBorder="1" applyAlignment="1">
      <alignment horizontal="right" vertical="center" wrapText="1" readingOrder="1"/>
    </xf>
    <xf numFmtId="3" fontId="100" fillId="4" borderId="91" xfId="2" applyNumberFormat="1" applyFont="1" applyFill="1" applyBorder="1" applyAlignment="1">
      <alignment horizontal="right" vertical="center" wrapText="1" readingOrder="1"/>
    </xf>
    <xf numFmtId="0" fontId="99" fillId="0" borderId="113" xfId="2" applyFont="1" applyBorder="1" applyAlignment="1">
      <alignment horizontal="left" vertical="center" wrapText="1" readingOrder="1"/>
    </xf>
    <xf numFmtId="3" fontId="99" fillId="0" borderId="113" xfId="2" applyNumberFormat="1" applyFont="1" applyBorder="1" applyAlignment="1">
      <alignment horizontal="right" vertical="center" wrapText="1" readingOrder="1"/>
    </xf>
    <xf numFmtId="3" fontId="99" fillId="4" borderId="113" xfId="2" applyNumberFormat="1" applyFont="1" applyFill="1" applyBorder="1" applyAlignment="1">
      <alignment horizontal="right" vertical="center" wrapText="1" readingOrder="1"/>
    </xf>
    <xf numFmtId="0" fontId="80" fillId="0" borderId="0" xfId="0" applyFont="1" applyBorder="1" applyAlignment="1">
      <alignment horizontal="left" vertical="center" wrapText="1" readingOrder="1"/>
    </xf>
    <xf numFmtId="0" fontId="72" fillId="0" borderId="0" xfId="0" applyFont="1" applyBorder="1" applyAlignment="1">
      <alignment horizontal="right" vertical="center" wrapText="1" indent="1" readingOrder="1"/>
    </xf>
    <xf numFmtId="0" fontId="5" fillId="0" borderId="0" xfId="0" applyFont="1" applyBorder="1" applyAlignment="1">
      <alignment horizontal="right" vertical="center" wrapText="1" indent="1" readingOrder="1"/>
    </xf>
    <xf numFmtId="3" fontId="100" fillId="0" borderId="88" xfId="2" applyNumberFormat="1" applyFont="1" applyBorder="1" applyAlignment="1">
      <alignment horizontal="right" vertical="center" wrapText="1" readingOrder="1"/>
    </xf>
    <xf numFmtId="3" fontId="100" fillId="4" borderId="88" xfId="2" applyNumberFormat="1" applyFont="1" applyFill="1" applyBorder="1" applyAlignment="1">
      <alignment horizontal="right" vertical="center" wrapText="1" readingOrder="1"/>
    </xf>
    <xf numFmtId="179" fontId="4" fillId="0" borderId="56" xfId="0" applyNumberFormat="1" applyFont="1" applyBorder="1" applyAlignment="1">
      <alignment horizontal="right" vertical="center" wrapText="1" readingOrder="1"/>
    </xf>
    <xf numFmtId="179" fontId="4" fillId="0" borderId="34" xfId="0" applyNumberFormat="1" applyFont="1" applyBorder="1" applyAlignment="1">
      <alignment horizontal="right" vertical="center" wrapText="1" readingOrder="1"/>
    </xf>
    <xf numFmtId="179" fontId="4" fillId="0" borderId="59" xfId="0" applyNumberFormat="1" applyFont="1" applyBorder="1" applyAlignment="1">
      <alignment horizontal="right" vertical="center" wrapText="1" readingOrder="1"/>
    </xf>
    <xf numFmtId="0" fontId="0" fillId="0" borderId="40" xfId="0" applyBorder="1"/>
    <xf numFmtId="175" fontId="72" fillId="0" borderId="36" xfId="0" quotePrefix="1" applyNumberFormat="1" applyFont="1" applyBorder="1" applyAlignment="1">
      <alignment horizontal="right" vertical="center" wrapText="1" indent="1" readingOrder="1"/>
    </xf>
    <xf numFmtId="174" fontId="72" fillId="0" borderId="36" xfId="0" quotePrefix="1" applyNumberFormat="1" applyFont="1" applyBorder="1" applyAlignment="1">
      <alignment horizontal="right" vertical="center" wrapText="1" indent="1" readingOrder="1"/>
    </xf>
    <xf numFmtId="0" fontId="137" fillId="0" borderId="34" xfId="0" applyFont="1" applyBorder="1" applyAlignment="1">
      <alignment horizontal="right" vertical="center" wrapText="1" indent="1"/>
    </xf>
    <xf numFmtId="3" fontId="168" fillId="0" borderId="40" xfId="0" applyNumberFormat="1" applyFont="1" applyBorder="1" applyAlignment="1">
      <alignment horizontal="right" wrapText="1" readingOrder="1"/>
    </xf>
    <xf numFmtId="3" fontId="168" fillId="0" borderId="40" xfId="0" quotePrefix="1" applyNumberFormat="1" applyFont="1" applyBorder="1" applyAlignment="1">
      <alignment horizontal="right" wrapText="1" readingOrder="1"/>
    </xf>
    <xf numFmtId="165" fontId="112" fillId="0" borderId="47" xfId="0" applyNumberFormat="1" applyFont="1" applyBorder="1" applyAlignment="1">
      <alignment horizontal="right" vertical="center" wrapText="1" readingOrder="1"/>
    </xf>
    <xf numFmtId="165" fontId="112" fillId="0" borderId="48" xfId="0" applyNumberFormat="1" applyFont="1" applyBorder="1" applyAlignment="1">
      <alignment horizontal="right" vertical="center" wrapText="1" readingOrder="1"/>
    </xf>
    <xf numFmtId="165" fontId="99" fillId="0" borderId="81" xfId="0" applyNumberFormat="1" applyFont="1" applyBorder="1" applyAlignment="1">
      <alignment horizontal="right" vertical="center" wrapText="1" indent="1" readingOrder="1"/>
    </xf>
    <xf numFmtId="165" fontId="100" fillId="4" borderId="114" xfId="0" applyNumberFormat="1" applyFont="1" applyFill="1" applyBorder="1" applyAlignment="1">
      <alignment horizontal="right" vertical="center" wrapText="1" indent="1" readingOrder="1"/>
    </xf>
    <xf numFmtId="0" fontId="99" fillId="0" borderId="81" xfId="0" applyFont="1" applyBorder="1" applyAlignment="1">
      <alignment horizontal="left" vertical="center" wrapText="1" readingOrder="1"/>
    </xf>
    <xf numFmtId="165" fontId="99" fillId="0" borderId="59" xfId="4" applyNumberFormat="1" applyFont="1" applyBorder="1" applyAlignment="1">
      <alignment horizontal="right" vertical="center" wrapText="1" indent="1" readingOrder="1"/>
    </xf>
    <xf numFmtId="165" fontId="100" fillId="4" borderId="60" xfId="4" applyNumberFormat="1" applyFont="1" applyFill="1" applyBorder="1" applyAlignment="1">
      <alignment horizontal="right" vertical="center" wrapText="1" indent="1" readingOrder="1"/>
    </xf>
    <xf numFmtId="164" fontId="5" fillId="4" borderId="59" xfId="0" applyNumberFormat="1" applyFont="1" applyFill="1" applyBorder="1" applyAlignment="1">
      <alignment horizontal="right" vertical="center" wrapText="1" indent="1" readingOrder="1"/>
    </xf>
    <xf numFmtId="0" fontId="4" fillId="0" borderId="1" xfId="0" applyFont="1" applyBorder="1" applyAlignment="1">
      <alignment horizontal="left" vertical="center" wrapText="1" readingOrder="1"/>
    </xf>
    <xf numFmtId="0" fontId="4" fillId="0" borderId="42" xfId="0" applyFont="1" applyBorder="1" applyAlignment="1">
      <alignment horizontal="left" vertical="center" wrapText="1" readingOrder="1"/>
    </xf>
    <xf numFmtId="0" fontId="4" fillId="0" borderId="41" xfId="0" applyFont="1" applyBorder="1" applyAlignment="1">
      <alignment horizontal="left" vertical="center" wrapText="1" readingOrder="1"/>
    </xf>
    <xf numFmtId="0" fontId="4" fillId="0" borderId="46" xfId="0" applyFont="1" applyBorder="1" applyAlignment="1">
      <alignment horizontal="left" vertical="center" wrapText="1" readingOrder="1"/>
    </xf>
    <xf numFmtId="0" fontId="72" fillId="0" borderId="67" xfId="0" applyFont="1" applyBorder="1" applyAlignment="1">
      <alignment horizontal="left" vertical="center" wrapText="1" readingOrder="1"/>
    </xf>
    <xf numFmtId="164" fontId="85" fillId="0" borderId="34" xfId="0" applyNumberFormat="1" applyFont="1" applyBorder="1" applyAlignment="1">
      <alignment horizontal="right" vertical="center" wrapText="1" indent="1" readingOrder="1"/>
    </xf>
    <xf numFmtId="164" fontId="86" fillId="4" borderId="35" xfId="0" applyNumberFormat="1" applyFont="1" applyFill="1" applyBorder="1" applyAlignment="1">
      <alignment horizontal="right" vertical="center" wrapText="1" indent="1" readingOrder="1"/>
    </xf>
    <xf numFmtId="164" fontId="86" fillId="4" borderId="34" xfId="0" applyNumberFormat="1" applyFont="1" applyFill="1" applyBorder="1" applyAlignment="1">
      <alignment horizontal="right" vertical="center" wrapText="1" indent="1" readingOrder="1"/>
    </xf>
    <xf numFmtId="164" fontId="64" fillId="0" borderId="0" xfId="0" applyNumberFormat="1" applyFont="1" applyAlignment="1">
      <alignment horizontal="right" vertical="center" wrapText="1" indent="1" readingOrder="1"/>
    </xf>
    <xf numFmtId="173" fontId="142" fillId="4" borderId="34" xfId="0" applyNumberFormat="1" applyFont="1" applyFill="1" applyBorder="1" applyAlignment="1">
      <alignment horizontal="right" vertical="center" wrapText="1" indent="1" readingOrder="1"/>
    </xf>
    <xf numFmtId="173" fontId="142" fillId="4" borderId="59" xfId="0" applyNumberFormat="1" applyFont="1" applyFill="1" applyBorder="1" applyAlignment="1">
      <alignment horizontal="right" vertical="center" wrapText="1" indent="1" readingOrder="1"/>
    </xf>
    <xf numFmtId="3" fontId="149" fillId="0" borderId="40" xfId="0" applyNumberFormat="1" applyFont="1" applyBorder="1" applyAlignment="1">
      <alignment horizontal="right" wrapText="1" readingOrder="1"/>
    </xf>
    <xf numFmtId="0" fontId="169" fillId="0" borderId="40" xfId="0" applyFont="1" applyBorder="1" applyAlignment="1">
      <alignment horizontal="left" vertical="center" wrapText="1" readingOrder="1"/>
    </xf>
    <xf numFmtId="0" fontId="170" fillId="0" borderId="40" xfId="0" applyFont="1" applyBorder="1" applyAlignment="1">
      <alignment horizontal="left" vertical="center" wrapText="1" readingOrder="1"/>
    </xf>
    <xf numFmtId="0" fontId="169" fillId="0" borderId="40" xfId="0" applyFont="1" applyBorder="1" applyAlignment="1">
      <alignment horizontal="right" vertical="center" wrapText="1" readingOrder="1"/>
    </xf>
    <xf numFmtId="0" fontId="58" fillId="0" borderId="81" xfId="0" applyFont="1" applyBorder="1" applyAlignment="1">
      <alignment horizontal="left" vertical="center" wrapText="1" readingOrder="1"/>
    </xf>
    <xf numFmtId="0" fontId="58" fillId="0" borderId="81" xfId="0" applyFont="1" applyBorder="1" applyAlignment="1">
      <alignment horizontal="right" vertical="center" wrapText="1" readingOrder="1"/>
    </xf>
    <xf numFmtId="0" fontId="169" fillId="0" borderId="59" xfId="0" applyFont="1" applyBorder="1" applyAlignment="1">
      <alignment horizontal="right" vertical="center" wrapText="1" readingOrder="1"/>
    </xf>
    <xf numFmtId="0" fontId="0" fillId="0" borderId="59" xfId="0" applyBorder="1" applyAlignment="1">
      <alignment horizontal="right" vertical="center" wrapText="1" readingOrder="1"/>
    </xf>
    <xf numFmtId="0" fontId="100" fillId="0" borderId="0" xfId="0" applyFont="1" applyAlignment="1">
      <alignment horizontal="right" wrapText="1" indent="1" readingOrder="1"/>
    </xf>
    <xf numFmtId="0" fontId="100" fillId="0" borderId="40" xfId="0" applyFont="1" applyBorder="1" applyAlignment="1">
      <alignment horizontal="right" wrapText="1" indent="1" readingOrder="1"/>
    </xf>
    <xf numFmtId="0" fontId="99" fillId="0" borderId="0" xfId="0" applyFont="1" applyAlignment="1">
      <alignment horizontal="right" wrapText="1" indent="1" readingOrder="1"/>
    </xf>
    <xf numFmtId="0" fontId="99" fillId="0" borderId="40" xfId="0" applyFont="1" applyBorder="1" applyAlignment="1">
      <alignment horizontal="right" wrapText="1" indent="1" readingOrder="1"/>
    </xf>
    <xf numFmtId="0" fontId="102" fillId="0" borderId="0" xfId="0" applyFont="1" applyAlignment="1">
      <alignment horizontal="center" wrapText="1" readingOrder="1"/>
    </xf>
    <xf numFmtId="0" fontId="102" fillId="0" borderId="40" xfId="0" applyFont="1" applyBorder="1" applyAlignment="1">
      <alignment horizontal="center" wrapText="1" readingOrder="1"/>
    </xf>
    <xf numFmtId="0" fontId="97" fillId="0" borderId="0" xfId="0" applyFont="1" applyAlignment="1">
      <alignment horizontal="right" wrapText="1"/>
    </xf>
    <xf numFmtId="0" fontId="178" fillId="0" borderId="0" xfId="0" applyFont="1" applyAlignment="1">
      <alignment horizontal="center" wrapText="1" readingOrder="1"/>
    </xf>
    <xf numFmtId="0" fontId="100" fillId="0" borderId="61" xfId="0" applyFont="1" applyBorder="1" applyAlignment="1">
      <alignment horizontal="left" vertical="center" wrapText="1" readingOrder="1"/>
    </xf>
    <xf numFmtId="0" fontId="100" fillId="0" borderId="3" xfId="0" applyFont="1" applyBorder="1" applyAlignment="1">
      <alignment horizontal="left" vertical="center" wrapText="1" readingOrder="1"/>
    </xf>
    <xf numFmtId="0" fontId="100" fillId="0" borderId="16" xfId="0" applyFont="1" applyBorder="1" applyAlignment="1">
      <alignment horizontal="left" vertical="center" wrapText="1" readingOrder="1"/>
    </xf>
    <xf numFmtId="0" fontId="5" fillId="0" borderId="17" xfId="0" applyFont="1" applyBorder="1" applyAlignment="1">
      <alignment horizontal="center" vertical="center"/>
    </xf>
    <xf numFmtId="0" fontId="3" fillId="0" borderId="17" xfId="0" applyFont="1" applyBorder="1" applyAlignment="1">
      <alignment horizontal="center" vertical="center" wrapText="1" readingOrder="1"/>
    </xf>
    <xf numFmtId="0" fontId="3" fillId="0" borderId="28" xfId="0" applyFont="1" applyBorder="1" applyAlignment="1">
      <alignment horizontal="center" vertical="center" wrapText="1" readingOrder="1"/>
    </xf>
    <xf numFmtId="0" fontId="3" fillId="0" borderId="30" xfId="0" applyFont="1" applyBorder="1" applyAlignment="1">
      <alignment horizontal="center" vertical="center" wrapText="1" readingOrder="1"/>
    </xf>
    <xf numFmtId="0" fontId="3" fillId="0" borderId="24" xfId="0" applyFont="1" applyBorder="1" applyAlignment="1">
      <alignment horizontal="center" vertical="center" wrapText="1" readingOrder="1"/>
    </xf>
    <xf numFmtId="0" fontId="3" fillId="0" borderId="32" xfId="0" applyFont="1" applyBorder="1" applyAlignment="1">
      <alignment horizontal="center" vertical="center" wrapText="1" readingOrder="1"/>
    </xf>
    <xf numFmtId="0" fontId="64" fillId="0" borderId="12" xfId="0" applyFont="1" applyBorder="1" applyAlignment="1">
      <alignment horizontal="center" vertical="center" wrapText="1" readingOrder="1"/>
    </xf>
    <xf numFmtId="0" fontId="64" fillId="0" borderId="17" xfId="0" applyFont="1" applyBorder="1" applyAlignment="1">
      <alignment horizontal="center" vertical="center" wrapText="1" readingOrder="1"/>
    </xf>
    <xf numFmtId="0" fontId="64" fillId="0" borderId="25" xfId="0" applyFont="1" applyBorder="1" applyAlignment="1">
      <alignment horizontal="center" vertical="center" wrapText="1" readingOrder="1"/>
    </xf>
    <xf numFmtId="0" fontId="64" fillId="0" borderId="33" xfId="0" applyFont="1" applyBorder="1" applyAlignment="1">
      <alignment horizontal="center" vertical="center" wrapText="1" readingOrder="1"/>
    </xf>
    <xf numFmtId="0" fontId="21" fillId="0" borderId="25" xfId="0" applyFont="1" applyBorder="1" applyAlignment="1">
      <alignment horizontal="center" vertical="center" wrapText="1" readingOrder="1"/>
    </xf>
    <xf numFmtId="0" fontId="21" fillId="0" borderId="33" xfId="0" applyFont="1" applyBorder="1" applyAlignment="1">
      <alignment horizontal="center" vertical="center" wrapText="1" readingOrder="1"/>
    </xf>
    <xf numFmtId="0" fontId="21" fillId="0" borderId="12" xfId="0" applyFont="1" applyBorder="1" applyAlignment="1">
      <alignment horizontal="center" vertical="center" wrapText="1" readingOrder="1"/>
    </xf>
    <xf numFmtId="0" fontId="21" fillId="0" borderId="17" xfId="0" applyFont="1" applyBorder="1" applyAlignment="1">
      <alignment horizontal="center" vertical="center" wrapText="1" readingOrder="1"/>
    </xf>
    <xf numFmtId="0" fontId="5" fillId="0" borderId="61"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16" xfId="0" applyFont="1" applyBorder="1" applyAlignment="1">
      <alignment horizontal="left" vertical="center" wrapText="1" readingOrder="1"/>
    </xf>
    <xf numFmtId="0" fontId="74" fillId="0" borderId="40" xfId="0" applyFont="1" applyBorder="1" applyAlignment="1">
      <alignment horizontal="center" vertical="center" wrapText="1" readingOrder="1"/>
    </xf>
    <xf numFmtId="0" fontId="74" fillId="0" borderId="72" xfId="0" applyFont="1" applyBorder="1" applyAlignment="1">
      <alignment horizontal="center" vertical="center" wrapText="1" readingOrder="1"/>
    </xf>
    <xf numFmtId="0" fontId="74" fillId="0" borderId="71" xfId="0" applyFont="1" applyBorder="1" applyAlignment="1">
      <alignment horizontal="center" vertical="center" wrapText="1" readingOrder="1"/>
    </xf>
    <xf numFmtId="0" fontId="72" fillId="0" borderId="0" xfId="0" applyFont="1" applyAlignment="1">
      <alignment horizontal="right" vertical="center" wrapText="1" indent="1" readingOrder="1"/>
    </xf>
    <xf numFmtId="0" fontId="72" fillId="0" borderId="40" xfId="0" applyFont="1" applyBorder="1" applyAlignment="1">
      <alignment horizontal="right" vertical="center" wrapText="1" indent="1" readingOrder="1"/>
    </xf>
    <xf numFmtId="0" fontId="5" fillId="0" borderId="0" xfId="0" applyFont="1" applyAlignment="1">
      <alignment horizontal="right" vertical="center" wrapText="1" indent="1" readingOrder="1"/>
    </xf>
    <xf numFmtId="0" fontId="5" fillId="0" borderId="40" xfId="0" applyFont="1" applyBorder="1" applyAlignment="1">
      <alignment horizontal="right" vertical="center" wrapText="1" indent="1" readingOrder="1"/>
    </xf>
    <xf numFmtId="0" fontId="137" fillId="0" borderId="4" xfId="0" applyFont="1" applyBorder="1" applyAlignment="1">
      <alignment horizontal="right" wrapText="1"/>
    </xf>
    <xf numFmtId="0" fontId="5" fillId="0" borderId="7" xfId="0" applyFont="1" applyBorder="1" applyAlignment="1">
      <alignment horizontal="left" wrapText="1" readingOrder="1"/>
    </xf>
    <xf numFmtId="0" fontId="5" fillId="0" borderId="2" xfId="0" applyFont="1" applyBorder="1" applyAlignment="1">
      <alignment horizontal="left" wrapText="1" readingOrder="1"/>
    </xf>
    <xf numFmtId="0" fontId="5" fillId="0" borderId="73" xfId="0" applyFont="1" applyBorder="1" applyAlignment="1">
      <alignment horizontal="left" wrapText="1" readingOrder="1"/>
    </xf>
    <xf numFmtId="0" fontId="5" fillId="0" borderId="8" xfId="0" applyFont="1" applyBorder="1" applyAlignment="1">
      <alignment horizontal="center" wrapText="1" readingOrder="1"/>
    </xf>
    <xf numFmtId="0" fontId="5" fillId="0" borderId="3" xfId="0" applyFont="1" applyBorder="1" applyAlignment="1">
      <alignment horizontal="center" wrapText="1" readingOrder="1"/>
    </xf>
    <xf numFmtId="0" fontId="5" fillId="0" borderId="74" xfId="0" applyFont="1" applyBorder="1" applyAlignment="1">
      <alignment horizontal="center" wrapText="1" readingOrder="1"/>
    </xf>
    <xf numFmtId="0" fontId="27" fillId="0" borderId="40" xfId="0" applyFont="1" applyBorder="1" applyAlignment="1">
      <alignment horizontal="center" vertical="center" wrapText="1" readingOrder="1"/>
    </xf>
    <xf numFmtId="0" fontId="27" fillId="0" borderId="17" xfId="0" applyFont="1" applyBorder="1" applyAlignment="1">
      <alignment horizontal="center" vertical="center" wrapText="1" readingOrder="1"/>
    </xf>
    <xf numFmtId="0" fontId="149" fillId="0" borderId="40" xfId="0" applyFont="1" applyBorder="1" applyAlignment="1">
      <alignment horizontal="left" wrapText="1" readingOrder="1"/>
    </xf>
    <xf numFmtId="0" fontId="150" fillId="0" borderId="40" xfId="0" applyFont="1" applyBorder="1" applyAlignment="1">
      <alignment horizontal="left" wrapText="1" readingOrder="1"/>
    </xf>
    <xf numFmtId="0" fontId="169" fillId="0" borderId="40" xfId="0" applyFont="1" applyBorder="1" applyAlignment="1">
      <alignment horizontal="left" wrapText="1" readingOrder="1"/>
    </xf>
    <xf numFmtId="0" fontId="169" fillId="0" borderId="59" xfId="0" applyFont="1" applyBorder="1" applyAlignment="1">
      <alignment horizontal="left" vertical="center" wrapText="1" readingOrder="1"/>
    </xf>
    <xf numFmtId="0" fontId="5" fillId="0" borderId="43" xfId="0" applyFont="1" applyBorder="1" applyAlignment="1">
      <alignment horizontal="left" vertical="center" wrapText="1" readingOrder="1"/>
    </xf>
    <xf numFmtId="0" fontId="173" fillId="0" borderId="17" xfId="0" applyFont="1" applyBorder="1" applyAlignment="1">
      <alignment horizontal="center" vertical="center" wrapText="1" readingOrder="1"/>
    </xf>
    <xf numFmtId="0" fontId="173" fillId="0" borderId="12" xfId="0" applyFont="1" applyBorder="1" applyAlignment="1">
      <alignment horizontal="center" vertical="center" wrapText="1" readingOrder="1"/>
    </xf>
    <xf numFmtId="0" fontId="111" fillId="0" borderId="28" xfId="0" applyFont="1" applyBorder="1" applyAlignment="1">
      <alignment horizontal="center" vertical="center" wrapText="1" readingOrder="1"/>
    </xf>
    <xf numFmtId="0" fontId="111" fillId="0" borderId="30" xfId="0" applyFont="1" applyBorder="1" applyAlignment="1">
      <alignment horizontal="center" vertical="center" wrapText="1" readingOrder="1"/>
    </xf>
    <xf numFmtId="0" fontId="111" fillId="0" borderId="24" xfId="0" applyFont="1" applyBorder="1" applyAlignment="1">
      <alignment horizontal="center" vertical="center" wrapText="1" readingOrder="1"/>
    </xf>
    <xf numFmtId="0" fontId="111" fillId="0" borderId="32" xfId="0" applyFont="1" applyBorder="1" applyAlignment="1">
      <alignment horizontal="center" vertical="center" wrapText="1" readingOrder="1"/>
    </xf>
    <xf numFmtId="0" fontId="173" fillId="0" borderId="25" xfId="0" applyFont="1" applyBorder="1" applyAlignment="1">
      <alignment horizontal="center" vertical="center" wrapText="1" readingOrder="1"/>
    </xf>
    <xf numFmtId="0" fontId="173" fillId="0" borderId="33" xfId="0" applyFont="1" applyBorder="1" applyAlignment="1">
      <alignment horizontal="center" vertical="center" wrapText="1" readingOrder="1"/>
    </xf>
    <xf numFmtId="0" fontId="68" fillId="0" borderId="28" xfId="0" applyFont="1" applyBorder="1" applyAlignment="1">
      <alignment horizontal="center" vertical="center" wrapText="1" readingOrder="1"/>
    </xf>
    <xf numFmtId="0" fontId="68" fillId="0" borderId="30" xfId="0" applyFont="1" applyBorder="1" applyAlignment="1">
      <alignment horizontal="center" vertical="center" wrapText="1" readingOrder="1"/>
    </xf>
    <xf numFmtId="0" fontId="68" fillId="0" borderId="24" xfId="0" applyFont="1" applyBorder="1" applyAlignment="1">
      <alignment horizontal="center" vertical="center" wrapText="1" readingOrder="1"/>
    </xf>
    <xf numFmtId="0" fontId="68" fillId="0" borderId="32" xfId="0" applyFont="1" applyBorder="1" applyAlignment="1">
      <alignment horizontal="center" vertical="center" wrapText="1" readingOrder="1"/>
    </xf>
    <xf numFmtId="0" fontId="76" fillId="0" borderId="12" xfId="0" applyFont="1" applyBorder="1" applyAlignment="1">
      <alignment horizontal="center" vertical="center" wrapText="1" readingOrder="1"/>
    </xf>
    <xf numFmtId="0" fontId="76" fillId="0" borderId="17" xfId="0" applyFont="1" applyBorder="1" applyAlignment="1">
      <alignment horizontal="center" vertical="center" wrapText="1" readingOrder="1"/>
    </xf>
    <xf numFmtId="0" fontId="76" fillId="0" borderId="25" xfId="0" applyFont="1" applyBorder="1" applyAlignment="1">
      <alignment horizontal="center" vertical="center" wrapText="1" readingOrder="1"/>
    </xf>
    <xf numFmtId="0" fontId="76" fillId="0" borderId="33" xfId="0" applyFont="1" applyBorder="1" applyAlignment="1">
      <alignment horizontal="center" vertical="center" wrapText="1" readingOrder="1"/>
    </xf>
    <xf numFmtId="0" fontId="54" fillId="0" borderId="0" xfId="0" applyFont="1" applyAlignment="1">
      <alignment horizontal="left" vertical="center" wrapText="1" readingOrder="1"/>
    </xf>
    <xf numFmtId="0" fontId="54" fillId="0" borderId="40" xfId="0" applyFont="1" applyBorder="1" applyAlignment="1">
      <alignment horizontal="left" vertical="center" wrapText="1" readingOrder="1"/>
    </xf>
    <xf numFmtId="0" fontId="137" fillId="0" borderId="0" xfId="0" applyFont="1" applyAlignment="1">
      <alignment horizontal="right" wrapText="1"/>
    </xf>
    <xf numFmtId="173" fontId="72" fillId="0" borderId="44" xfId="0" applyNumberFormat="1" applyFont="1" applyBorder="1" applyAlignment="1">
      <alignment horizontal="right" vertical="center" wrapText="1" indent="2" readingOrder="1"/>
    </xf>
    <xf numFmtId="173" fontId="72" fillId="0" borderId="83" xfId="0" applyNumberFormat="1" applyFont="1" applyBorder="1" applyAlignment="1">
      <alignment horizontal="right" vertical="center" wrapText="1" indent="2" readingOrder="1"/>
    </xf>
    <xf numFmtId="173" fontId="5" fillId="4" borderId="44" xfId="0" applyNumberFormat="1" applyFont="1" applyFill="1" applyBorder="1" applyAlignment="1">
      <alignment horizontal="right" vertical="center" wrapText="1" indent="1" readingOrder="1"/>
    </xf>
    <xf numFmtId="173" fontId="5" fillId="4" borderId="83" xfId="0" applyNumberFormat="1" applyFont="1" applyFill="1" applyBorder="1" applyAlignment="1">
      <alignment horizontal="right" vertical="center" wrapText="1" indent="1" readingOrder="1"/>
    </xf>
    <xf numFmtId="0" fontId="159" fillId="0" borderId="40" xfId="0" applyFont="1" applyBorder="1" applyAlignment="1">
      <alignment horizontal="center" vertical="center" wrapText="1" readingOrder="1"/>
    </xf>
    <xf numFmtId="0" fontId="29" fillId="0" borderId="44" xfId="0" applyFont="1" applyBorder="1" applyAlignment="1">
      <alignment horizontal="center" vertical="center" wrapText="1" readingOrder="1"/>
    </xf>
    <xf numFmtId="0" fontId="3" fillId="0" borderId="0" xfId="0" applyFont="1" applyAlignment="1">
      <alignment horizontal="right" vertical="center" wrapText="1" readingOrder="1"/>
    </xf>
    <xf numFmtId="0" fontId="3" fillId="0" borderId="40" xfId="0" applyFont="1" applyBorder="1" applyAlignment="1">
      <alignment horizontal="right" vertical="center" wrapText="1" readingOrder="1"/>
    </xf>
    <xf numFmtId="0" fontId="3" fillId="0" borderId="0" xfId="0" applyFont="1" applyAlignment="1">
      <alignment horizontal="left" vertical="center" wrapText="1" readingOrder="1"/>
    </xf>
    <xf numFmtId="0" fontId="3" fillId="0" borderId="40" xfId="0" applyFont="1" applyBorder="1" applyAlignment="1">
      <alignment horizontal="left" vertical="center" wrapText="1" readingOrder="1"/>
    </xf>
    <xf numFmtId="165" fontId="4" fillId="0" borderId="41" xfId="0" quotePrefix="1" applyNumberFormat="1" applyFont="1" applyBorder="1" applyAlignment="1">
      <alignment horizontal="right" vertical="center" wrapText="1" indent="1" readingOrder="1"/>
    </xf>
    <xf numFmtId="165" fontId="4" fillId="0" borderId="1" xfId="0" quotePrefix="1" applyNumberFormat="1" applyFont="1" applyBorder="1" applyAlignment="1">
      <alignment horizontal="right" vertical="center" wrapText="1" indent="1" readingOrder="1"/>
    </xf>
    <xf numFmtId="165" fontId="4" fillId="0" borderId="42" xfId="0" quotePrefix="1" applyNumberFormat="1" applyFont="1" applyBorder="1" applyAlignment="1">
      <alignment horizontal="right" vertical="center" wrapText="1" indent="1" readingOrder="1"/>
    </xf>
    <xf numFmtId="165" fontId="4" fillId="0" borderId="45" xfId="0" quotePrefix="1" applyNumberFormat="1" applyFont="1" applyBorder="1" applyAlignment="1">
      <alignment horizontal="right" vertical="center" wrapText="1" readingOrder="1"/>
    </xf>
    <xf numFmtId="165" fontId="4" fillId="0" borderId="47" xfId="0" quotePrefix="1" applyNumberFormat="1" applyFont="1" applyBorder="1" applyAlignment="1">
      <alignment horizontal="right" vertical="center" wrapText="1" readingOrder="1"/>
    </xf>
    <xf numFmtId="0" fontId="5" fillId="0" borderId="0" xfId="0" applyFont="1" applyBorder="1" applyAlignment="1">
      <alignment horizontal="left" vertical="center" readingOrder="1"/>
    </xf>
    <xf numFmtId="0" fontId="126" fillId="0" borderId="0" xfId="0" applyFont="1" applyBorder="1" applyAlignment="1">
      <alignment horizontal="left" vertical="center" wrapText="1" readingOrder="1"/>
    </xf>
  </cellXfs>
  <cellStyles count="5">
    <cellStyle name="Comma 5" xfId="3" xr:uid="{59D70C73-3BEF-4315-B29E-74BE46EF2793}"/>
    <cellStyle name="Milliers" xfId="1" builtinId="3"/>
    <cellStyle name="Normal" xfId="0" builtinId="0"/>
    <cellStyle name="Normal 37" xfId="2" xr:uid="{729052C8-6596-4AB5-8E35-D0049CB82A53}"/>
    <cellStyle name="Pourcentage" xfId="4" builtinId="5"/>
  </cellStyles>
  <dxfs count="0"/>
  <tableStyles count="0" defaultTableStyle="TableStyleMedium2" defaultPivotStyle="PivotStyleLight16"/>
  <colors>
    <mruColors>
      <color rgb="FFF4F4F8"/>
      <color rgb="FFCC99FF"/>
      <color rgb="FFCCCCFF"/>
      <color rgb="FFA6A6A6"/>
      <color rgb="FF353A3D"/>
      <color rgb="FF2771CB"/>
      <color rgb="FF00C0BB"/>
      <color rgb="FFF0F7FB"/>
      <color rgb="FF80C535"/>
      <color rgb="FFF679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63"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FPandA/EPM/01_REPORTINGS/2021_EXERCICE/01_MBR/RM02/02_Business%20Lines/02_MDT%20Reports/Synthese%20restit_PV02%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L5748\AppData\Local\Microsoft\Windows\INetCache\Content.Outlook\VT19PYV4\H1_Matrices%20RI%20v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L5748\AppData\Local\Microsoft\Windows\INetCache\Content.Outlook\VT19PYV4\H1_Matrices%20RI%20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Param"/>
      <sheetName val="Welcome page"/>
      <sheetName val="Template"/>
      <sheetName val="Data"/>
      <sheetName val="Synthese &gt;"/>
      <sheetName val="Synth. PV02 Q1 2021 VLY"/>
      <sheetName val="Synth. PV02 Q1 2021 VB"/>
      <sheetName val="Synth. PV02 FY21 VLY"/>
      <sheetName val="Synth. PV02 FY21 VB"/>
      <sheetName val="Matrices &gt;"/>
      <sheetName val="Act FY20"/>
      <sheetName val="Act 2020.02"/>
      <sheetName val="Act 2021.02"/>
      <sheetName val="Act BOY Feb20"/>
      <sheetName val="PV02 FY21"/>
      <sheetName val="PV02 vs LY"/>
      <sheetName val="BOY Feb21"/>
      <sheetName val="BOY Feb21 VLY"/>
      <sheetName val="Matrices Covid &gt;"/>
      <sheetName val="Covid Act Feb21 VLY"/>
      <sheetName val="Covid PV02"/>
    </sheetNames>
    <sheetDataSet>
      <sheetData sheetId="0"/>
      <sheetData sheetId="1"/>
      <sheetData sheetId="2"/>
      <sheetData sheetId="3"/>
      <sheetData sheetId="4">
        <row r="1">
          <cell r="CP1" t="str">
            <v>DC</v>
          </cell>
          <cell r="CQ1" t="str">
            <v>DC</v>
          </cell>
          <cell r="CS1" t="str">
            <v>DC</v>
          </cell>
          <cell r="CU1" t="str">
            <v>DC</v>
          </cell>
        </row>
        <row r="3">
          <cell r="CP3">
            <v>21</v>
          </cell>
          <cell r="CQ3">
            <v>21</v>
          </cell>
          <cell r="CS3">
            <v>21</v>
          </cell>
          <cell r="CU3">
            <v>21</v>
          </cell>
        </row>
        <row r="59">
          <cell r="CP59" t="str">
            <v>BE FY effects</v>
          </cell>
        </row>
        <row r="62">
          <cell r="CP62" t="str">
            <v>DATA_BE_FY_EFFECTS_ENTITY</v>
          </cell>
          <cell r="CQ62" t="str">
            <v>DATA_BE_FY_EFFECTS_BL</v>
          </cell>
          <cell r="CS62" t="str">
            <v>DATA_BE_FY_EFFECTS_LIST</v>
          </cell>
          <cell r="CU62" t="str">
            <v>DATA_BE_FY_EFFECTS_VALUES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Param"/>
      <sheetName val="Welcome page"/>
      <sheetName val="Template"/>
      <sheetName val="Data"/>
      <sheetName val="mapping"/>
      <sheetName val="Synth. VLY (temp &amp; covid)"/>
      <sheetName val="Revenue &gt;"/>
      <sheetName val="Act 2021.06_Rev"/>
      <sheetName val="Act 2020.06_Rev"/>
      <sheetName val="VLY_Rev"/>
      <sheetName val="VLY%_Rev"/>
      <sheetName val="VLYorg_Rev"/>
      <sheetName val="Scope out_FX_Rev"/>
      <sheetName val="VLYorg%_Rev"/>
      <sheetName val="EBITDA &gt;"/>
      <sheetName val="Act 2021.06_EBITDA"/>
      <sheetName val="Act 2020.06_EBITDA"/>
      <sheetName val="VLY_EBITDA"/>
      <sheetName val="VLY%_EBITDA"/>
      <sheetName val="VLYorg_EBITDA"/>
      <sheetName val="Scope out_FX_EBITDA"/>
      <sheetName val="VLYorg%_EBITDA"/>
      <sheetName val="Act 2020.12_EBITDA"/>
      <sheetName val="EBIT &gt;"/>
      <sheetName val="Act 2021.06_EBIT"/>
      <sheetName val="Act 2020.06_EBIT"/>
      <sheetName val="V1 2021.06_EBIT"/>
      <sheetName val="VLY_EBIT"/>
      <sheetName val="VLY%_EBIT"/>
      <sheetName val="VLYorg_EBIT"/>
      <sheetName val="Scope out_FX_EBIT"/>
      <sheetName val="VLYorg%_EBIT"/>
      <sheetName val="VB_EBIT"/>
      <sheetName val="Act 2020.12_EBIT"/>
      <sheetName val="Act 2019.06_EBIT"/>
      <sheetName val="2021.06 vs 2019.06_EBIT"/>
      <sheetName val="Associates rec &gt;"/>
      <sheetName val="Act 2021.06_AssRec"/>
      <sheetName val="Act 2020.06_AssRec"/>
      <sheetName val="VLY_AssRec"/>
      <sheetName val="Growth Capex net DBSO &gt;"/>
      <sheetName val="Act 2021.06_Grth Capex DBSO"/>
      <sheetName val="Act 2020.06_Grth Capex DBSO"/>
      <sheetName val="VLY_Grth Capex DBSO"/>
      <sheetName val="Gross Capex net DBSO &gt;"/>
      <sheetName val="Act 2021.06_Grss Capex DBSO"/>
      <sheetName val="Act 2020.06_Grss Capex DBSO"/>
      <sheetName val="VLY_Grss Capex DB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Param"/>
      <sheetName val="Welcome page"/>
      <sheetName val="Template"/>
      <sheetName val="Data"/>
      <sheetName val="mapping"/>
      <sheetName val="Synth. VLY (temp &amp; covid)"/>
      <sheetName val="Revenue &gt;"/>
      <sheetName val="Act 2021.06_Rev"/>
      <sheetName val="Act 2020.06_Rev"/>
      <sheetName val="VLY_Rev"/>
      <sheetName val="VLY%_Rev"/>
      <sheetName val="VLYorg_Rev"/>
      <sheetName val="Scope out_FX_Rev"/>
      <sheetName val="VLYorg%_Rev"/>
      <sheetName val="EBITDA &gt;"/>
      <sheetName val="Act 2021.06_EBITDA"/>
      <sheetName val="Act 2020.06_EBITDA"/>
      <sheetName val="VLY_EBITDA"/>
      <sheetName val="VLY%_EBITDA"/>
      <sheetName val="VLYorg_EBITDA"/>
      <sheetName val="Scope out_FX_EBITDA"/>
      <sheetName val="VLYorg%_EBITDA"/>
      <sheetName val="Act 2020.12_EBITDA"/>
      <sheetName val="EBIT &gt;"/>
      <sheetName val="Act 2021.06_EBIT"/>
      <sheetName val="Act 2020.06_EBIT"/>
      <sheetName val="V1 2021.06_EBIT"/>
      <sheetName val="VLY_EBIT"/>
      <sheetName val="VLY%_EBIT"/>
      <sheetName val="VLYorg_EBIT"/>
      <sheetName val="Scope out_FX_EBIT"/>
      <sheetName val="VLYorg%_EBIT"/>
      <sheetName val="VB_EBIT"/>
      <sheetName val="Act 2020.12_EBIT"/>
      <sheetName val="Act 2019.06_EBIT"/>
      <sheetName val="2021.06 vs 2019.06_EBIT"/>
      <sheetName val="Associates rec &gt;"/>
      <sheetName val="Act 2021.06_AssRec"/>
      <sheetName val="Act 2020.06_AssRec"/>
      <sheetName val="VLY_AssRec"/>
      <sheetName val="Growth Capex net DBSO &gt;"/>
      <sheetName val="Act 2021.06_Grth Capex DBSO"/>
      <sheetName val="Act 2020.06_Grth Capex DBSO"/>
      <sheetName val="VLY_Grth Capex DBSO"/>
      <sheetName val="Gross Capex net DBSO &gt;"/>
      <sheetName val="Act 2021.06_Grss Capex DBSO"/>
      <sheetName val="Act 2020.06_Grss Capex DBSO"/>
      <sheetName val="VLY_Grss Capex DBSO"/>
      <sheetName val="Maintenance Capex &gt;"/>
      <sheetName val="Act 2021.06_Maintenance Capex"/>
      <sheetName val="Act 2020.06_Maintenance Capex"/>
      <sheetName val="VLY_Maintenance Capex"/>
      <sheetName val="Selling &gt;"/>
      <sheetName val="Act 2021.06_Selling"/>
      <sheetName val="Act 2020.06_Selling"/>
      <sheetName val="VLY_Selling"/>
      <sheetName val="G&amp;A  &gt;"/>
      <sheetName val="Act 2021.06_G&amp;A "/>
      <sheetName val="Act 2020.06_G&amp;A "/>
      <sheetName val="VLY_G&amp;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02B30-0F35-4D5C-82AE-2C8FD938BC9F}">
  <dimension ref="A1:J29"/>
  <sheetViews>
    <sheetView showGridLines="0" zoomScale="70" zoomScaleNormal="70" workbookViewId="0">
      <selection activeCell="K14" sqref="K14"/>
    </sheetView>
  </sheetViews>
  <sheetFormatPr baseColWidth="10" defaultColWidth="9.140625" defaultRowHeight="15.75"/>
  <cols>
    <col min="1" max="1" width="25.42578125" style="4" customWidth="1"/>
    <col min="2" max="7" width="16.5703125" style="4" customWidth="1"/>
    <col min="8" max="8" width="12.5703125" style="4" customWidth="1"/>
    <col min="9" max="9" width="9.140625" style="4"/>
    <col min="10" max="10" width="9.140625" style="30"/>
    <col min="11" max="16384" width="9.140625" style="4"/>
  </cols>
  <sheetData>
    <row r="1" spans="1:10">
      <c r="A1" s="119" t="s">
        <v>0</v>
      </c>
    </row>
    <row r="2" spans="1:10">
      <c r="A2" s="124" t="s">
        <v>1</v>
      </c>
    </row>
    <row r="3" spans="1:10">
      <c r="A3" s="125"/>
    </row>
    <row r="5" spans="1:10" ht="23.25" customHeight="1">
      <c r="A5" s="187" t="s">
        <v>432</v>
      </c>
      <c r="B5" s="1029" t="s">
        <v>2</v>
      </c>
      <c r="C5" s="1029" t="s">
        <v>3</v>
      </c>
      <c r="D5" s="1029" t="s">
        <v>4</v>
      </c>
      <c r="E5" s="188"/>
      <c r="F5" s="1029" t="s">
        <v>6</v>
      </c>
      <c r="G5" s="1029" t="s">
        <v>7</v>
      </c>
      <c r="H5" s="1027" t="s">
        <v>8</v>
      </c>
    </row>
    <row r="6" spans="1:10" s="8" customFormat="1" ht="20.100000000000001" customHeight="1">
      <c r="A6" s="190" t="s">
        <v>9</v>
      </c>
      <c r="B6" s="1030"/>
      <c r="C6" s="1030"/>
      <c r="D6" s="1030"/>
      <c r="E6" s="189" t="s">
        <v>436</v>
      </c>
      <c r="F6" s="1030"/>
      <c r="G6" s="1030"/>
      <c r="H6" s="1028"/>
      <c r="J6" s="31"/>
    </row>
    <row r="7" spans="1:10">
      <c r="A7" s="191" t="s">
        <v>10</v>
      </c>
      <c r="B7" s="755">
        <v>1614</v>
      </c>
      <c r="C7" s="755">
        <v>111</v>
      </c>
      <c r="D7" s="755">
        <v>1694</v>
      </c>
      <c r="E7" s="755">
        <v>189</v>
      </c>
      <c r="F7" s="755">
        <v>48</v>
      </c>
      <c r="G7" s="755">
        <v>5</v>
      </c>
      <c r="H7" s="756">
        <v>3661</v>
      </c>
      <c r="J7" s="32"/>
    </row>
    <row r="8" spans="1:10">
      <c r="A8" s="192" t="s">
        <v>11</v>
      </c>
      <c r="B8" s="757">
        <v>5633</v>
      </c>
      <c r="C8" s="757">
        <v>98</v>
      </c>
      <c r="D8" s="757">
        <v>941</v>
      </c>
      <c r="E8" s="757"/>
      <c r="F8" s="757">
        <v>28</v>
      </c>
      <c r="G8" s="757"/>
      <c r="H8" s="758">
        <v>6700</v>
      </c>
      <c r="J8" s="32"/>
    </row>
    <row r="9" spans="1:10">
      <c r="A9" s="193" t="s">
        <v>12</v>
      </c>
      <c r="B9" s="757">
        <v>5649</v>
      </c>
      <c r="C9" s="757">
        <v>2587</v>
      </c>
      <c r="D9" s="757">
        <v>38</v>
      </c>
      <c r="E9" s="757">
        <v>459</v>
      </c>
      <c r="F9" s="757">
        <v>380</v>
      </c>
      <c r="G9" s="757">
        <v>827</v>
      </c>
      <c r="H9" s="758">
        <v>9940</v>
      </c>
      <c r="J9" s="32"/>
    </row>
    <row r="10" spans="1:10">
      <c r="A10" s="194" t="s">
        <v>13</v>
      </c>
      <c r="B10" s="757"/>
      <c r="C10" s="757">
        <v>1551</v>
      </c>
      <c r="D10" s="757">
        <v>1621</v>
      </c>
      <c r="E10" s="757">
        <v>12</v>
      </c>
      <c r="F10" s="757">
        <v>905</v>
      </c>
      <c r="G10" s="757"/>
      <c r="H10" s="758">
        <v>4089</v>
      </c>
      <c r="J10" s="32"/>
    </row>
    <row r="11" spans="1:10">
      <c r="A11" s="194" t="s">
        <v>14</v>
      </c>
      <c r="B11" s="757">
        <v>5771</v>
      </c>
      <c r="C11" s="757">
        <v>6686</v>
      </c>
      <c r="D11" s="757">
        <v>12</v>
      </c>
      <c r="E11" s="757"/>
      <c r="F11" s="757">
        <v>677</v>
      </c>
      <c r="G11" s="757">
        <v>92</v>
      </c>
      <c r="H11" s="758">
        <v>13237</v>
      </c>
      <c r="J11" s="32"/>
    </row>
    <row r="12" spans="1:10">
      <c r="A12" s="195" t="s">
        <v>15</v>
      </c>
      <c r="B12" s="757"/>
      <c r="C12" s="757">
        <v>56</v>
      </c>
      <c r="D12" s="757"/>
      <c r="E12" s="757"/>
      <c r="F12" s="757"/>
      <c r="G12" s="757"/>
      <c r="H12" s="758">
        <v>56</v>
      </c>
      <c r="J12" s="32"/>
    </row>
    <row r="13" spans="1:10">
      <c r="A13" s="196" t="s">
        <v>433</v>
      </c>
      <c r="B13" s="759"/>
      <c r="C13" s="759"/>
      <c r="D13" s="759">
        <v>0</v>
      </c>
      <c r="E13" s="759"/>
      <c r="F13" s="759"/>
      <c r="G13" s="759">
        <v>20183</v>
      </c>
      <c r="H13" s="760">
        <v>20183</v>
      </c>
      <c r="J13" s="32"/>
    </row>
    <row r="14" spans="1:10" ht="18" customHeight="1">
      <c r="A14" s="197" t="s">
        <v>16</v>
      </c>
      <c r="B14" s="761">
        <v>18667</v>
      </c>
      <c r="C14" s="761">
        <v>11088</v>
      </c>
      <c r="D14" s="761">
        <v>4306</v>
      </c>
      <c r="E14" s="761">
        <v>661</v>
      </c>
      <c r="F14" s="761">
        <v>2038</v>
      </c>
      <c r="G14" s="761">
        <v>21107</v>
      </c>
      <c r="H14" s="761">
        <v>57866</v>
      </c>
      <c r="J14" s="32"/>
    </row>
    <row r="15" spans="1:10" ht="17.25" customHeight="1">
      <c r="A15" s="200"/>
      <c r="B15" s="200"/>
      <c r="C15" s="200"/>
      <c r="D15" s="200"/>
      <c r="E15" s="200"/>
      <c r="F15" s="200"/>
      <c r="G15" s="201"/>
      <c r="H15" s="200"/>
    </row>
    <row r="16" spans="1:10" ht="17.25" customHeight="1">
      <c r="A16" s="202"/>
      <c r="B16" s="202"/>
      <c r="C16" s="202"/>
      <c r="D16" s="202"/>
      <c r="E16" s="202"/>
      <c r="F16" s="202"/>
      <c r="G16" s="203"/>
      <c r="H16" s="202"/>
    </row>
    <row r="17" spans="1:10" ht="23.25" customHeight="1">
      <c r="A17" s="187" t="s">
        <v>17</v>
      </c>
      <c r="B17" s="1029" t="s">
        <v>2</v>
      </c>
      <c r="C17" s="1029" t="s">
        <v>3</v>
      </c>
      <c r="D17" s="1029" t="s">
        <v>4</v>
      </c>
      <c r="E17" s="188"/>
      <c r="F17" s="1029" t="s">
        <v>6</v>
      </c>
      <c r="G17" s="1029" t="s">
        <v>7</v>
      </c>
      <c r="H17" s="1027" t="s">
        <v>8</v>
      </c>
    </row>
    <row r="18" spans="1:10" ht="22.5" customHeight="1">
      <c r="A18" s="190" t="s">
        <v>9</v>
      </c>
      <c r="B18" s="1030"/>
      <c r="C18" s="1030"/>
      <c r="D18" s="1030"/>
      <c r="E18" s="189" t="s">
        <v>5</v>
      </c>
      <c r="F18" s="1030"/>
      <c r="G18" s="1030"/>
      <c r="H18" s="1028"/>
      <c r="J18" s="31"/>
    </row>
    <row r="19" spans="1:10">
      <c r="A19" s="191" t="s">
        <v>10</v>
      </c>
      <c r="B19" s="755">
        <v>987</v>
      </c>
      <c r="C19" s="755">
        <v>125</v>
      </c>
      <c r="D19" s="755">
        <v>1656</v>
      </c>
      <c r="E19" s="755">
        <v>58</v>
      </c>
      <c r="F19" s="755">
        <v>102</v>
      </c>
      <c r="G19" s="755">
        <v>44</v>
      </c>
      <c r="H19" s="756">
        <v>2971</v>
      </c>
      <c r="J19" s="32"/>
    </row>
    <row r="20" spans="1:10">
      <c r="A20" s="192" t="s">
        <v>11</v>
      </c>
      <c r="B20" s="757">
        <v>5442</v>
      </c>
      <c r="C20" s="757">
        <v>250</v>
      </c>
      <c r="D20" s="757">
        <v>917</v>
      </c>
      <c r="E20" s="757"/>
      <c r="F20" s="757">
        <v>108</v>
      </c>
      <c r="G20" s="757"/>
      <c r="H20" s="758">
        <v>6718</v>
      </c>
      <c r="J20" s="32"/>
    </row>
    <row r="21" spans="1:10">
      <c r="A21" s="193" t="s">
        <v>12</v>
      </c>
      <c r="B21" s="757">
        <v>4816</v>
      </c>
      <c r="C21" s="757">
        <v>2353</v>
      </c>
      <c r="D21" s="757">
        <v>50</v>
      </c>
      <c r="E21" s="757">
        <v>427</v>
      </c>
      <c r="F21" s="757">
        <v>376</v>
      </c>
      <c r="G21" s="757">
        <v>817</v>
      </c>
      <c r="H21" s="758">
        <v>8840</v>
      </c>
      <c r="J21" s="32"/>
    </row>
    <row r="22" spans="1:10">
      <c r="A22" s="194" t="s">
        <v>13</v>
      </c>
      <c r="B22" s="757"/>
      <c r="C22" s="757">
        <v>808</v>
      </c>
      <c r="D22" s="757">
        <v>1650</v>
      </c>
      <c r="E22" s="757">
        <v>16</v>
      </c>
      <c r="F22" s="757">
        <v>807</v>
      </c>
      <c r="G22" s="757"/>
      <c r="H22" s="758">
        <v>3281</v>
      </c>
      <c r="J22" s="32"/>
    </row>
    <row r="23" spans="1:10">
      <c r="A23" s="194" t="s">
        <v>14</v>
      </c>
      <c r="B23" s="757">
        <v>4580</v>
      </c>
      <c r="C23" s="757">
        <v>5472</v>
      </c>
      <c r="D23" s="757">
        <v>14</v>
      </c>
      <c r="E23" s="757"/>
      <c r="F23" s="757">
        <v>651</v>
      </c>
      <c r="G23" s="757">
        <v>75</v>
      </c>
      <c r="H23" s="758">
        <v>10792</v>
      </c>
      <c r="J23" s="32"/>
    </row>
    <row r="24" spans="1:10">
      <c r="A24" s="195" t="s">
        <v>15</v>
      </c>
      <c r="B24" s="757"/>
      <c r="C24" s="757">
        <v>39</v>
      </c>
      <c r="D24" s="757"/>
      <c r="E24" s="757"/>
      <c r="F24" s="757"/>
      <c r="G24" s="757"/>
      <c r="H24" s="758">
        <v>39</v>
      </c>
      <c r="J24" s="32"/>
    </row>
    <row r="25" spans="1:10">
      <c r="A25" s="196" t="s">
        <v>433</v>
      </c>
      <c r="B25" s="759"/>
      <c r="C25" s="759"/>
      <c r="D25" s="759">
        <v>0</v>
      </c>
      <c r="E25" s="759">
        <v>-26</v>
      </c>
      <c r="F25" s="759"/>
      <c r="G25" s="759">
        <v>11690</v>
      </c>
      <c r="H25" s="760">
        <v>11664</v>
      </c>
      <c r="J25" s="32"/>
    </row>
    <row r="26" spans="1:10">
      <c r="A26" s="197" t="s">
        <v>16</v>
      </c>
      <c r="B26" s="761">
        <v>15825</v>
      </c>
      <c r="C26" s="761">
        <v>9047</v>
      </c>
      <c r="D26" s="761">
        <v>4287</v>
      </c>
      <c r="E26" s="761">
        <v>476</v>
      </c>
      <c r="F26" s="761">
        <v>2045</v>
      </c>
      <c r="G26" s="761">
        <v>12626</v>
      </c>
      <c r="H26" s="761">
        <v>44306</v>
      </c>
      <c r="J26" s="32"/>
    </row>
    <row r="27" spans="1:10">
      <c r="A27" s="126"/>
      <c r="B27" s="125"/>
    </row>
    <row r="28" spans="1:10" s="103" customFormat="1" ht="12.75">
      <c r="A28" s="159" t="s">
        <v>18</v>
      </c>
      <c r="B28" s="127"/>
      <c r="J28" s="104"/>
    </row>
    <row r="29" spans="1:10" s="103" customFormat="1" ht="12.75">
      <c r="A29" s="118" t="s">
        <v>428</v>
      </c>
      <c r="J29" s="104"/>
    </row>
  </sheetData>
  <mergeCells count="12">
    <mergeCell ref="H5:H6"/>
    <mergeCell ref="B17:B18"/>
    <mergeCell ref="C17:C18"/>
    <mergeCell ref="D17:D18"/>
    <mergeCell ref="F17:F18"/>
    <mergeCell ref="G17:G18"/>
    <mergeCell ref="H17:H18"/>
    <mergeCell ref="B5:B6"/>
    <mergeCell ref="C5:C6"/>
    <mergeCell ref="D5:D6"/>
    <mergeCell ref="F5:F6"/>
    <mergeCell ref="G5:G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BC6A2-1A81-4464-86D4-FF3FE21E7B2F}">
  <dimension ref="A1:I17"/>
  <sheetViews>
    <sheetView showGridLines="0" workbookViewId="0">
      <selection activeCell="B21" sqref="B21"/>
    </sheetView>
  </sheetViews>
  <sheetFormatPr baseColWidth="10" defaultColWidth="11.42578125" defaultRowHeight="15"/>
  <cols>
    <col min="1" max="1" width="47" customWidth="1"/>
    <col min="2" max="2" width="22.7109375" customWidth="1"/>
    <col min="4" max="4" width="4.28515625" customWidth="1"/>
    <col min="5" max="5" width="22.28515625" customWidth="1"/>
    <col min="7" max="7" width="4.28515625" customWidth="1"/>
    <col min="8" max="8" width="21.28515625" customWidth="1"/>
    <col min="12" max="12" width="16.28515625" bestFit="1" customWidth="1"/>
    <col min="13" max="13" width="13.140625" bestFit="1" customWidth="1"/>
    <col min="14" max="14" width="24.5703125" bestFit="1" customWidth="1"/>
    <col min="15" max="15" width="6.140625" bestFit="1" customWidth="1"/>
    <col min="16" max="16" width="14" bestFit="1" customWidth="1"/>
    <col min="17" max="17" width="13.7109375" bestFit="1" customWidth="1"/>
    <col min="18" max="18" width="11.28515625" bestFit="1" customWidth="1"/>
  </cols>
  <sheetData>
    <row r="1" spans="1:9" ht="15.75">
      <c r="A1" s="6" t="s">
        <v>0</v>
      </c>
    </row>
    <row r="2" spans="1:9" ht="15.75">
      <c r="A2" s="21" t="s">
        <v>10</v>
      </c>
    </row>
    <row r="3" spans="1:9" ht="15.75">
      <c r="A3" s="7" t="s">
        <v>53</v>
      </c>
    </row>
    <row r="5" spans="1:9" ht="15.75">
      <c r="A5" s="7" t="s">
        <v>427</v>
      </c>
    </row>
    <row r="7" spans="1:9" ht="31.5" customHeight="1">
      <c r="A7" s="634" t="s">
        <v>558</v>
      </c>
      <c r="B7" s="1031" t="s">
        <v>36</v>
      </c>
      <c r="C7" s="1031"/>
      <c r="D7" s="1033"/>
      <c r="E7" s="1034" t="s">
        <v>34</v>
      </c>
      <c r="F7" s="1031"/>
      <c r="G7" s="1033"/>
      <c r="H7" s="1034" t="s">
        <v>35</v>
      </c>
      <c r="I7" s="1031"/>
    </row>
    <row r="8" spans="1:9">
      <c r="A8" s="273" t="s">
        <v>423</v>
      </c>
      <c r="B8" s="1032"/>
      <c r="C8" s="1032"/>
      <c r="D8" s="1033"/>
      <c r="E8" s="1032"/>
      <c r="F8" s="1032"/>
      <c r="G8" s="1033"/>
      <c r="H8" s="1032"/>
      <c r="I8" s="1032"/>
    </row>
    <row r="9" spans="1:9" ht="29.25">
      <c r="A9" s="274" t="s">
        <v>54</v>
      </c>
      <c r="B9" s="275" t="s">
        <v>446</v>
      </c>
      <c r="C9" s="275" t="s">
        <v>447</v>
      </c>
      <c r="D9" s="276"/>
      <c r="E9" s="275" t="s">
        <v>446</v>
      </c>
      <c r="F9" s="275" t="s">
        <v>447</v>
      </c>
      <c r="G9" s="276"/>
      <c r="H9" s="275" t="s">
        <v>446</v>
      </c>
      <c r="I9" s="275" t="s">
        <v>447</v>
      </c>
    </row>
    <row r="10" spans="1:9">
      <c r="A10" s="277" t="s">
        <v>2</v>
      </c>
      <c r="B10" s="278">
        <v>12.8</v>
      </c>
      <c r="C10" s="278">
        <v>1.1000000000000001</v>
      </c>
      <c r="D10" s="279"/>
      <c r="E10" s="278">
        <v>10.7</v>
      </c>
      <c r="F10" s="278">
        <v>3.6</v>
      </c>
      <c r="G10" s="279"/>
      <c r="H10" s="277"/>
      <c r="I10" s="278"/>
    </row>
    <row r="11" spans="1:9" s="185" customFormat="1">
      <c r="A11" s="280" t="s">
        <v>3</v>
      </c>
      <c r="B11" s="281">
        <v>16.2</v>
      </c>
      <c r="C11" s="281">
        <v>0.2</v>
      </c>
      <c r="D11" s="279"/>
      <c r="E11" s="281">
        <v>9.8000000000000007</v>
      </c>
      <c r="F11" s="281">
        <v>2.4</v>
      </c>
      <c r="G11" s="279"/>
      <c r="H11" s="280"/>
      <c r="I11" s="281"/>
    </row>
    <row r="12" spans="1:9" s="170" customFormat="1">
      <c r="A12" s="280" t="s">
        <v>4</v>
      </c>
      <c r="B12" s="281">
        <v>17.899999999999999</v>
      </c>
      <c r="C12" s="281">
        <v>2.5</v>
      </c>
      <c r="D12" s="279"/>
      <c r="E12" s="281">
        <v>9.5</v>
      </c>
      <c r="F12" s="281">
        <v>7.2</v>
      </c>
      <c r="G12" s="279"/>
      <c r="H12" s="280"/>
      <c r="I12" s="281"/>
    </row>
    <row r="13" spans="1:9">
      <c r="A13" s="282" t="s">
        <v>55</v>
      </c>
      <c r="B13" s="283">
        <v>17</v>
      </c>
      <c r="C13" s="283">
        <v>0.6</v>
      </c>
      <c r="D13" s="284"/>
      <c r="E13" s="283">
        <v>8.9</v>
      </c>
      <c r="F13" s="283">
        <v>6.4</v>
      </c>
      <c r="G13" s="284"/>
      <c r="H13" s="282"/>
      <c r="I13" s="283"/>
    </row>
    <row r="14" spans="1:9">
      <c r="A14" s="280" t="s">
        <v>56</v>
      </c>
      <c r="B14" s="281">
        <v>15.2</v>
      </c>
      <c r="C14" s="281">
        <v>1.5</v>
      </c>
      <c r="D14" s="279"/>
      <c r="E14" s="281">
        <v>12.7</v>
      </c>
      <c r="F14" s="281">
        <v>8.6999999999999993</v>
      </c>
      <c r="G14" s="279"/>
      <c r="H14" s="280"/>
      <c r="I14" s="281"/>
    </row>
    <row r="15" spans="1:9">
      <c r="A15" s="776" t="s">
        <v>563</v>
      </c>
      <c r="B15" s="777">
        <v>22.4</v>
      </c>
      <c r="C15" s="777">
        <v>1.3</v>
      </c>
      <c r="D15" s="279"/>
      <c r="E15" s="777">
        <v>17</v>
      </c>
      <c r="F15" s="777">
        <v>2.1</v>
      </c>
      <c r="G15" s="279"/>
      <c r="H15" s="776"/>
      <c r="I15" s="777"/>
    </row>
    <row r="16" spans="1:9" ht="15.75" customHeight="1">
      <c r="A16" s="776" t="s">
        <v>7</v>
      </c>
      <c r="B16" s="777"/>
      <c r="C16" s="778"/>
      <c r="D16" s="781"/>
      <c r="E16" s="779"/>
      <c r="F16" s="778"/>
      <c r="G16" s="781"/>
      <c r="H16" s="780">
        <v>21.1</v>
      </c>
      <c r="I16" s="780">
        <v>0.3</v>
      </c>
    </row>
    <row r="17" spans="1:9">
      <c r="A17" s="782"/>
      <c r="B17" s="783">
        <v>16.399999999999999</v>
      </c>
      <c r="C17" s="783">
        <v>6.7</v>
      </c>
      <c r="D17" s="783"/>
      <c r="E17" s="783">
        <v>11.5</v>
      </c>
      <c r="F17" s="783">
        <v>24</v>
      </c>
      <c r="G17" s="783"/>
      <c r="H17" s="783">
        <v>21.1</v>
      </c>
      <c r="I17" s="783">
        <v>0.3</v>
      </c>
    </row>
  </sheetData>
  <mergeCells count="5">
    <mergeCell ref="B7:C8"/>
    <mergeCell ref="D7:D8"/>
    <mergeCell ref="E7:F8"/>
    <mergeCell ref="G7:G8"/>
    <mergeCell ref="H7:I8"/>
  </mergeCells>
  <phoneticPr fontId="4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80E0B-95A8-4283-B770-2BBCD12C36BE}">
  <dimension ref="A1:W12"/>
  <sheetViews>
    <sheetView showGridLines="0" zoomScale="90" zoomScaleNormal="90" workbookViewId="0">
      <selection activeCell="G3" sqref="G3:G4"/>
    </sheetView>
  </sheetViews>
  <sheetFormatPr baseColWidth="10" defaultColWidth="9.140625" defaultRowHeight="15"/>
  <cols>
    <col min="1" max="1" width="22.5703125" style="5" customWidth="1"/>
    <col min="2" max="5" width="12.5703125" style="5" customWidth="1"/>
    <col min="6" max="6" width="14" style="5" customWidth="1"/>
    <col min="7" max="7" width="12.28515625" style="5" customWidth="1"/>
    <col min="8" max="8" width="10.5703125" style="5" customWidth="1"/>
    <col min="9" max="13" width="10" style="5" customWidth="1"/>
    <col min="14" max="14" width="9.140625" style="5"/>
    <col min="15" max="15" width="11.140625" style="5" customWidth="1"/>
    <col min="16" max="16384" width="9.140625" style="5"/>
  </cols>
  <sheetData>
    <row r="1" spans="1:23" s="14" customFormat="1" ht="15.75">
      <c r="A1" s="6" t="s">
        <v>0</v>
      </c>
    </row>
    <row r="2" spans="1:23" s="14" customFormat="1" ht="15.75">
      <c r="A2" s="106" t="s">
        <v>11</v>
      </c>
    </row>
    <row r="3" spans="1:23" s="14" customFormat="1" ht="15.75">
      <c r="A3" s="7" t="s">
        <v>11</v>
      </c>
      <c r="G3" s="1110" t="s">
        <v>577</v>
      </c>
    </row>
    <row r="4" spans="1:23">
      <c r="G4" s="1111" t="s">
        <v>578</v>
      </c>
    </row>
    <row r="5" spans="1:23" s="14" customFormat="1" ht="18" customHeight="1">
      <c r="A5" s="459" t="s">
        <v>448</v>
      </c>
      <c r="B5" s="286" t="s">
        <v>17</v>
      </c>
      <c r="C5" s="287" t="s">
        <v>20</v>
      </c>
      <c r="D5" s="288" t="s">
        <v>449</v>
      </c>
      <c r="E5" s="289" t="s">
        <v>450</v>
      </c>
      <c r="F5" s="54"/>
      <c r="H5" s="302"/>
      <c r="I5" s="303" t="s">
        <v>57</v>
      </c>
      <c r="J5" s="303" t="s">
        <v>58</v>
      </c>
      <c r="K5" s="303" t="s">
        <v>59</v>
      </c>
      <c r="L5" s="303" t="s">
        <v>60</v>
      </c>
      <c r="M5" s="304" t="s">
        <v>61</v>
      </c>
    </row>
    <row r="6" spans="1:23" ht="18" customHeight="1">
      <c r="A6" s="290" t="s">
        <v>25</v>
      </c>
      <c r="B6" s="291">
        <v>6718</v>
      </c>
      <c r="C6" s="292">
        <v>6700</v>
      </c>
      <c r="D6" s="797">
        <v>-3.0000000000000001E-3</v>
      </c>
      <c r="E6" s="800">
        <v>1.7999999999999999E-2</v>
      </c>
      <c r="F6" s="10"/>
      <c r="G6" s="305" t="s">
        <v>451</v>
      </c>
      <c r="H6" s="308">
        <v>2020</v>
      </c>
      <c r="I6" s="793">
        <v>-14.8</v>
      </c>
      <c r="J6" s="793">
        <v>-4</v>
      </c>
      <c r="K6" s="793">
        <v>0.3</v>
      </c>
      <c r="L6" s="793">
        <v>-0.8</v>
      </c>
      <c r="M6" s="790">
        <v>-19.3</v>
      </c>
      <c r="S6" s="24"/>
      <c r="T6" s="75"/>
      <c r="U6" s="75"/>
      <c r="V6" s="75"/>
      <c r="W6" s="75"/>
    </row>
    <row r="7" spans="1:23" ht="18" customHeight="1">
      <c r="A7" s="293" t="s">
        <v>26</v>
      </c>
      <c r="B7" s="294">
        <v>3848</v>
      </c>
      <c r="C7" s="295">
        <v>4121</v>
      </c>
      <c r="D7" s="798">
        <v>7.0999999999999994E-2</v>
      </c>
      <c r="E7" s="801">
        <v>7.5999999999999998E-2</v>
      </c>
      <c r="F7" s="10"/>
      <c r="G7" s="306" t="s">
        <v>50</v>
      </c>
      <c r="H7" s="309">
        <v>2021</v>
      </c>
      <c r="I7" s="794">
        <v>-3.7</v>
      </c>
      <c r="J7" s="794">
        <v>10.1</v>
      </c>
      <c r="K7" s="794">
        <v>0.2</v>
      </c>
      <c r="L7" s="794">
        <v>4.0999999999999996</v>
      </c>
      <c r="M7" s="791">
        <v>10.7</v>
      </c>
    </row>
    <row r="8" spans="1:23" ht="18" customHeight="1">
      <c r="A8" s="293" t="s">
        <v>27</v>
      </c>
      <c r="B8" s="294">
        <v>2060</v>
      </c>
      <c r="C8" s="295">
        <v>2314</v>
      </c>
      <c r="D8" s="798">
        <v>0.123</v>
      </c>
      <c r="E8" s="801">
        <v>0.13100000000000001</v>
      </c>
      <c r="F8" s="10"/>
      <c r="G8" s="307"/>
      <c r="H8" s="312" t="s">
        <v>62</v>
      </c>
      <c r="I8" s="795">
        <v>11.1</v>
      </c>
      <c r="J8" s="795">
        <v>14.1</v>
      </c>
      <c r="K8" s="795">
        <v>-0.1</v>
      </c>
      <c r="L8" s="795">
        <v>4.9000000000000004</v>
      </c>
      <c r="M8" s="792">
        <v>30.1</v>
      </c>
    </row>
    <row r="9" spans="1:23" ht="18" customHeight="1">
      <c r="A9" s="293" t="s">
        <v>512</v>
      </c>
      <c r="B9" s="294">
        <v>1579</v>
      </c>
      <c r="C9" s="295">
        <v>1320</v>
      </c>
      <c r="D9" s="798">
        <v>-0.16400000000000001</v>
      </c>
      <c r="E9" s="297" t="s">
        <v>28</v>
      </c>
      <c r="F9" s="10"/>
      <c r="G9" s="1035" t="s">
        <v>452</v>
      </c>
      <c r="H9" s="308">
        <v>2020</v>
      </c>
      <c r="I9" s="789">
        <v>-104</v>
      </c>
      <c r="J9" s="789">
        <v>-28</v>
      </c>
      <c r="K9" s="789">
        <v>2</v>
      </c>
      <c r="L9" s="789">
        <v>-6</v>
      </c>
      <c r="M9" s="788">
        <v>-135</v>
      </c>
      <c r="P9" s="76"/>
    </row>
    <row r="10" spans="1:23" ht="18" customHeight="1">
      <c r="A10" s="298" t="s">
        <v>29</v>
      </c>
      <c r="B10" s="299">
        <v>1012</v>
      </c>
      <c r="C10" s="300">
        <v>1205</v>
      </c>
      <c r="D10" s="799">
        <v>0.191</v>
      </c>
      <c r="E10" s="301" t="s">
        <v>28</v>
      </c>
      <c r="F10" s="10"/>
      <c r="G10" s="1036"/>
      <c r="H10" s="309">
        <v>2021</v>
      </c>
      <c r="I10" s="787">
        <v>-26</v>
      </c>
      <c r="J10" s="787">
        <v>71</v>
      </c>
      <c r="K10" s="787">
        <v>1</v>
      </c>
      <c r="L10" s="787">
        <v>29</v>
      </c>
      <c r="M10" s="786">
        <v>75</v>
      </c>
    </row>
    <row r="11" spans="1:23">
      <c r="A11" s="10"/>
      <c r="B11" s="10"/>
      <c r="C11" s="10"/>
      <c r="D11" s="10"/>
      <c r="E11" s="10"/>
      <c r="F11" s="10"/>
      <c r="G11" s="1037"/>
      <c r="H11" s="312" t="s">
        <v>62</v>
      </c>
      <c r="I11" s="785">
        <v>78</v>
      </c>
      <c r="J11" s="785">
        <v>99</v>
      </c>
      <c r="K11" s="785">
        <v>-1</v>
      </c>
      <c r="L11" s="785">
        <v>34</v>
      </c>
      <c r="M11" s="784">
        <v>210</v>
      </c>
    </row>
    <row r="12" spans="1:23">
      <c r="A12" s="127"/>
    </row>
  </sheetData>
  <mergeCells count="1">
    <mergeCell ref="G9:G1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201E-0224-4215-926B-E5FBB40AE907}">
  <dimension ref="A1:G34"/>
  <sheetViews>
    <sheetView showGridLines="0" zoomScale="90" zoomScaleNormal="90" workbookViewId="0">
      <selection activeCell="E33" sqref="E33"/>
    </sheetView>
  </sheetViews>
  <sheetFormatPr baseColWidth="10" defaultColWidth="9.140625" defaultRowHeight="15.75"/>
  <cols>
    <col min="1" max="1" width="37.85546875" style="4" customWidth="1"/>
    <col min="2" max="2" width="13.7109375" style="56" customWidth="1"/>
    <col min="3" max="3" width="13.7109375" style="55" customWidth="1"/>
    <col min="4" max="4" width="14.85546875" style="4" customWidth="1"/>
    <col min="5" max="5" width="64.140625" style="4" customWidth="1"/>
    <col min="6" max="6" width="13.7109375" style="56" customWidth="1"/>
    <col min="7" max="7" width="13.7109375" style="55" customWidth="1"/>
    <col min="8" max="16384" width="9.140625" style="4"/>
  </cols>
  <sheetData>
    <row r="1" spans="1:7" s="14" customFormat="1">
      <c r="A1" s="6" t="s">
        <v>0</v>
      </c>
      <c r="B1" s="55"/>
      <c r="C1" s="55"/>
      <c r="F1" s="55"/>
      <c r="G1" s="55"/>
    </row>
    <row r="2" spans="1:7" s="14" customFormat="1">
      <c r="A2" s="18" t="s">
        <v>11</v>
      </c>
      <c r="B2" s="55"/>
      <c r="C2" s="55"/>
      <c r="F2" s="55"/>
      <c r="G2" s="55"/>
    </row>
    <row r="3" spans="1:7" s="14" customFormat="1">
      <c r="A3" s="7" t="s">
        <v>30</v>
      </c>
      <c r="B3" s="55"/>
      <c r="C3" s="55"/>
      <c r="F3" s="55"/>
      <c r="G3" s="55"/>
    </row>
    <row r="4" spans="1:7">
      <c r="A4" s="19"/>
    </row>
    <row r="5" spans="1:7" ht="18" customHeight="1" thickBot="1">
      <c r="A5" s="20"/>
    </row>
    <row r="6" spans="1:7" ht="18" customHeight="1">
      <c r="A6" s="313" t="s">
        <v>2</v>
      </c>
      <c r="B6" s="314" t="s">
        <v>17</v>
      </c>
      <c r="C6" s="315" t="s">
        <v>20</v>
      </c>
      <c r="D6" s="316"/>
      <c r="E6" s="313" t="s">
        <v>63</v>
      </c>
      <c r="F6" s="314" t="s">
        <v>17</v>
      </c>
      <c r="G6" s="315" t="s">
        <v>20</v>
      </c>
    </row>
    <row r="7" spans="1:7" s="50" customFormat="1" ht="18" customHeight="1">
      <c r="A7" s="317" t="s">
        <v>64</v>
      </c>
      <c r="B7" s="318"/>
      <c r="C7" s="319"/>
      <c r="D7" s="320"/>
      <c r="E7" s="321" t="s">
        <v>64</v>
      </c>
      <c r="F7" s="322"/>
      <c r="G7" s="323"/>
    </row>
    <row r="8" spans="1:7" s="50" customFormat="1" ht="18" customHeight="1">
      <c r="A8" s="309" t="s">
        <v>65</v>
      </c>
      <c r="B8" s="310">
        <v>14.9</v>
      </c>
      <c r="C8" s="324">
        <v>15.3</v>
      </c>
      <c r="D8" s="325"/>
      <c r="E8" s="293" t="s">
        <v>66</v>
      </c>
      <c r="F8" s="326">
        <v>176.8</v>
      </c>
      <c r="G8" s="327">
        <v>181.4</v>
      </c>
    </row>
    <row r="9" spans="1:7" s="50" customFormat="1" ht="18" customHeight="1">
      <c r="A9" s="309" t="s">
        <v>453</v>
      </c>
      <c r="B9" s="296">
        <v>4.1000000000000002E-2</v>
      </c>
      <c r="C9" s="328">
        <v>4.1000000000000002E-2</v>
      </c>
      <c r="D9" s="325"/>
      <c r="E9" s="329" t="s">
        <v>67</v>
      </c>
      <c r="F9" s="330">
        <v>75.599999999999994</v>
      </c>
      <c r="G9" s="331">
        <v>82.2</v>
      </c>
    </row>
    <row r="10" spans="1:7" s="50" customFormat="1" ht="18" customHeight="1">
      <c r="A10" s="309" t="s">
        <v>68</v>
      </c>
      <c r="B10" s="310">
        <v>275.5</v>
      </c>
      <c r="C10" s="324">
        <v>276.8</v>
      </c>
      <c r="D10" s="325"/>
      <c r="E10" s="332" t="s">
        <v>69</v>
      </c>
      <c r="F10" s="333">
        <v>86.7</v>
      </c>
      <c r="G10" s="334">
        <v>97.2</v>
      </c>
    </row>
    <row r="11" spans="1:7" s="50" customFormat="1" ht="18" customHeight="1">
      <c r="A11" s="298" t="s">
        <v>70</v>
      </c>
      <c r="B11" s="335">
        <v>6.9</v>
      </c>
      <c r="C11" s="336">
        <v>9.1999999999999993</v>
      </c>
      <c r="D11" s="325"/>
      <c r="E11" s="321" t="s">
        <v>71</v>
      </c>
      <c r="F11" s="337"/>
      <c r="G11" s="338"/>
    </row>
    <row r="12" spans="1:7" s="50" customFormat="1" ht="18" customHeight="1">
      <c r="A12" s="321" t="s">
        <v>71</v>
      </c>
      <c r="B12" s="322"/>
      <c r="C12" s="323"/>
      <c r="D12" s="325"/>
      <c r="E12" s="293" t="s">
        <v>72</v>
      </c>
      <c r="F12" s="326">
        <v>222.6</v>
      </c>
      <c r="G12" s="796">
        <v>187</v>
      </c>
    </row>
    <row r="13" spans="1:7" s="50" customFormat="1" ht="18" customHeight="1">
      <c r="A13" s="293" t="s">
        <v>65</v>
      </c>
      <c r="B13" s="310">
        <v>8.8000000000000007</v>
      </c>
      <c r="C13" s="324">
        <v>8.6</v>
      </c>
      <c r="D13" s="325"/>
      <c r="E13" s="329" t="s">
        <v>73</v>
      </c>
      <c r="F13" s="330">
        <v>161.6</v>
      </c>
      <c r="G13" s="331">
        <v>142.1</v>
      </c>
    </row>
    <row r="14" spans="1:7" s="50" customFormat="1" ht="18" customHeight="1">
      <c r="A14" s="293" t="s">
        <v>454</v>
      </c>
      <c r="B14" s="296">
        <v>4.2500000000000003E-2</v>
      </c>
      <c r="C14" s="328">
        <v>4.2500000000000003E-2</v>
      </c>
      <c r="D14" s="325"/>
      <c r="E14" s="332" t="s">
        <v>74</v>
      </c>
      <c r="F14" s="333">
        <v>40.799999999999997</v>
      </c>
      <c r="G14" s="334">
        <v>40.799999999999997</v>
      </c>
    </row>
    <row r="15" spans="1:7" s="50" customFormat="1" ht="18" customHeight="1">
      <c r="A15" s="339" t="s">
        <v>75</v>
      </c>
      <c r="B15" s="335">
        <v>638.5</v>
      </c>
      <c r="C15" s="336">
        <v>629.9</v>
      </c>
      <c r="D15" s="325"/>
      <c r="E15" s="321" t="s">
        <v>76</v>
      </c>
      <c r="F15" s="337"/>
      <c r="G15" s="338"/>
    </row>
    <row r="16" spans="1:7" s="50" customFormat="1" ht="18" customHeight="1">
      <c r="A16" s="321" t="s">
        <v>77</v>
      </c>
      <c r="B16" s="322"/>
      <c r="C16" s="323"/>
      <c r="D16" s="325"/>
      <c r="E16" s="293" t="s">
        <v>78</v>
      </c>
      <c r="F16" s="326">
        <v>15.2</v>
      </c>
      <c r="G16" s="327">
        <v>14.1</v>
      </c>
    </row>
    <row r="17" spans="1:7" s="50" customFormat="1" ht="18" customHeight="1">
      <c r="A17" s="293" t="s">
        <v>65</v>
      </c>
      <c r="B17" s="310">
        <v>3.7</v>
      </c>
      <c r="C17" s="324">
        <v>3.8</v>
      </c>
      <c r="D17" s="325"/>
      <c r="E17" s="332" t="s">
        <v>79</v>
      </c>
      <c r="F17" s="333">
        <v>15.2</v>
      </c>
      <c r="G17" s="334">
        <v>14.1</v>
      </c>
    </row>
    <row r="18" spans="1:7" s="50" customFormat="1" ht="18" customHeight="1">
      <c r="A18" s="293" t="s">
        <v>455</v>
      </c>
      <c r="B18" s="296">
        <v>4.7500000000000001E-2</v>
      </c>
      <c r="C18" s="328">
        <v>4.7500000000000001E-2</v>
      </c>
      <c r="D18" s="325"/>
      <c r="E18" s="321" t="s">
        <v>80</v>
      </c>
      <c r="F18" s="337"/>
      <c r="G18" s="338"/>
    </row>
    <row r="19" spans="1:7" s="50" customFormat="1" ht="18" customHeight="1">
      <c r="A19" s="293" t="s">
        <v>81</v>
      </c>
      <c r="B19" s="310">
        <v>97.1</v>
      </c>
      <c r="C19" s="324">
        <v>95.5</v>
      </c>
      <c r="D19" s="325"/>
      <c r="E19" s="293" t="s">
        <v>82</v>
      </c>
      <c r="F19" s="340">
        <v>4709</v>
      </c>
      <c r="G19" s="341">
        <v>5595</v>
      </c>
    </row>
    <row r="20" spans="1:7" s="50" customFormat="1" ht="18" customHeight="1">
      <c r="A20" s="293" t="s">
        <v>456</v>
      </c>
      <c r="B20" s="310">
        <v>18.3</v>
      </c>
      <c r="C20" s="324">
        <v>18.3</v>
      </c>
      <c r="D20" s="325"/>
      <c r="E20" s="339" t="s">
        <v>83</v>
      </c>
      <c r="F20" s="342">
        <v>2910</v>
      </c>
      <c r="G20" s="343">
        <v>3297</v>
      </c>
    </row>
    <row r="21" spans="1:7" s="51" customFormat="1" ht="18" customHeight="1" thickBot="1">
      <c r="A21" s="339" t="s">
        <v>457</v>
      </c>
      <c r="B21" s="335">
        <v>4.8</v>
      </c>
      <c r="C21" s="336">
        <v>4.8</v>
      </c>
      <c r="D21" s="344"/>
      <c r="E21" s="345"/>
      <c r="F21" s="346"/>
      <c r="G21" s="347"/>
    </row>
    <row r="22" spans="1:7" s="8" customFormat="1" ht="18" customHeight="1">
      <c r="A22" s="321" t="s">
        <v>76</v>
      </c>
      <c r="B22" s="322"/>
      <c r="C22" s="323"/>
      <c r="D22" s="348"/>
      <c r="E22" s="313" t="s">
        <v>84</v>
      </c>
      <c r="F22" s="314" t="s">
        <v>17</v>
      </c>
      <c r="G22" s="315" t="s">
        <v>20</v>
      </c>
    </row>
    <row r="23" spans="1:7" s="8" customFormat="1" ht="18" customHeight="1">
      <c r="A23" s="293" t="s">
        <v>65</v>
      </c>
      <c r="B23" s="310">
        <v>0.9</v>
      </c>
      <c r="C23" s="324">
        <v>0.9</v>
      </c>
      <c r="D23" s="348"/>
      <c r="E23" s="321" t="s">
        <v>85</v>
      </c>
      <c r="F23" s="318"/>
      <c r="G23" s="349"/>
    </row>
    <row r="24" spans="1:7" s="8" customFormat="1" ht="18" customHeight="1">
      <c r="A24" s="293" t="s">
        <v>458</v>
      </c>
      <c r="B24" s="296">
        <v>7.2499999999999995E-2</v>
      </c>
      <c r="C24" s="328">
        <v>6.25E-2</v>
      </c>
      <c r="D24" s="348"/>
      <c r="E24" s="293" t="s">
        <v>411</v>
      </c>
      <c r="F24" s="310">
        <v>275</v>
      </c>
      <c r="G24" s="324">
        <v>338</v>
      </c>
    </row>
    <row r="25" spans="1:7" s="8" customFormat="1" ht="18" customHeight="1">
      <c r="A25" s="339" t="s">
        <v>78</v>
      </c>
      <c r="B25" s="335">
        <v>249.3</v>
      </c>
      <c r="C25" s="336">
        <v>230.9</v>
      </c>
      <c r="D25" s="348"/>
      <c r="E25" s="430" t="s">
        <v>579</v>
      </c>
      <c r="F25" s="335" t="s">
        <v>28</v>
      </c>
      <c r="G25" s="336">
        <v>345</v>
      </c>
    </row>
    <row r="26" spans="1:7" s="8" customFormat="1" ht="18" customHeight="1">
      <c r="A26" s="269"/>
      <c r="B26" s="350"/>
      <c r="C26" s="350"/>
      <c r="D26" s="351"/>
      <c r="E26" s="321" t="s">
        <v>86</v>
      </c>
      <c r="F26" s="318"/>
      <c r="G26" s="349"/>
    </row>
    <row r="27" spans="1:7" s="8" customFormat="1" ht="18" customHeight="1">
      <c r="A27" s="230"/>
      <c r="B27" s="352"/>
      <c r="C27" s="352"/>
      <c r="D27" s="351"/>
      <c r="E27" s="428" t="s">
        <v>581</v>
      </c>
      <c r="F27" s="310">
        <v>204</v>
      </c>
      <c r="G27" s="324">
        <v>351</v>
      </c>
    </row>
    <row r="28" spans="1:7" s="8" customFormat="1" ht="18" customHeight="1">
      <c r="A28" s="230"/>
      <c r="B28" s="352"/>
      <c r="C28" s="352"/>
      <c r="D28" s="351"/>
      <c r="E28" s="1012" t="s">
        <v>580</v>
      </c>
      <c r="F28" s="353">
        <v>3757</v>
      </c>
      <c r="G28" s="354">
        <v>6052</v>
      </c>
    </row>
    <row r="29" spans="1:7" s="8" customFormat="1">
      <c r="A29" s="4"/>
      <c r="B29" s="56"/>
      <c r="C29" s="55"/>
      <c r="E29" s="50"/>
      <c r="F29" s="84"/>
      <c r="G29" s="81"/>
    </row>
    <row r="30" spans="1:7">
      <c r="A30" s="165" t="s">
        <v>87</v>
      </c>
    </row>
    <row r="31" spans="1:7">
      <c r="A31" s="165" t="s">
        <v>88</v>
      </c>
    </row>
    <row r="32" spans="1:7">
      <c r="A32" s="165" t="s">
        <v>89</v>
      </c>
    </row>
    <row r="33" spans="1:7">
      <c r="A33" s="165" t="s">
        <v>90</v>
      </c>
    </row>
    <row r="34" spans="1:7">
      <c r="A34" s="165" t="s">
        <v>91</v>
      </c>
      <c r="G34" s="11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B78E-B4DC-42F7-BBFF-6D62BE811C60}">
  <dimension ref="A1:J15"/>
  <sheetViews>
    <sheetView showGridLines="0" zoomScale="90" zoomScaleNormal="90" workbookViewId="0">
      <selection activeCell="H18" sqref="H18"/>
    </sheetView>
  </sheetViews>
  <sheetFormatPr baseColWidth="10" defaultColWidth="9.140625" defaultRowHeight="15.75"/>
  <cols>
    <col min="1" max="1" width="22.42578125" style="4" customWidth="1"/>
    <col min="2" max="5" width="12.5703125" style="4" customWidth="1"/>
    <col min="6" max="6" width="14" style="4" customWidth="1"/>
    <col min="7" max="7" width="13.140625" style="4" customWidth="1"/>
    <col min="8" max="8" width="55.28515625" style="4" bestFit="1" customWidth="1"/>
    <col min="9" max="9" width="11" style="4" customWidth="1"/>
    <col min="10" max="10" width="10.85546875" style="4" customWidth="1"/>
    <col min="11" max="16384" width="9.140625" style="4"/>
  </cols>
  <sheetData>
    <row r="1" spans="1:10" s="112" customFormat="1">
      <c r="A1" s="6" t="s">
        <v>0</v>
      </c>
      <c r="B1" s="14"/>
      <c r="C1" s="14"/>
      <c r="D1" s="14"/>
      <c r="E1" s="14"/>
      <c r="F1" s="14"/>
      <c r="G1" s="14"/>
      <c r="H1" s="14"/>
      <c r="I1" s="14"/>
      <c r="J1" s="14"/>
    </row>
    <row r="2" spans="1:10" s="112" customFormat="1">
      <c r="A2" s="17" t="s">
        <v>12</v>
      </c>
      <c r="B2" s="14"/>
      <c r="C2" s="14"/>
      <c r="D2" s="14"/>
      <c r="E2" s="14"/>
      <c r="F2" s="14"/>
      <c r="G2" s="14"/>
      <c r="H2" s="14"/>
      <c r="I2" s="14"/>
      <c r="J2" s="14"/>
    </row>
    <row r="3" spans="1:10" s="112" customFormat="1">
      <c r="A3" s="115" t="s">
        <v>12</v>
      </c>
      <c r="B3" s="14"/>
      <c r="C3" s="14"/>
      <c r="D3" s="14"/>
      <c r="E3" s="14"/>
      <c r="F3" s="14"/>
      <c r="G3" s="14"/>
      <c r="H3" s="14"/>
      <c r="I3" s="14"/>
      <c r="J3" s="14"/>
    </row>
    <row r="4" spans="1:10" ht="16.5" thickBot="1"/>
    <row r="5" spans="1:10" s="50" customFormat="1" ht="35.25" customHeight="1">
      <c r="A5" s="285" t="s">
        <v>448</v>
      </c>
      <c r="B5" s="286" t="s">
        <v>17</v>
      </c>
      <c r="C5" s="287" t="s">
        <v>20</v>
      </c>
      <c r="D5" s="288" t="s">
        <v>449</v>
      </c>
      <c r="E5" s="289" t="s">
        <v>450</v>
      </c>
      <c r="H5" s="274" t="s">
        <v>92</v>
      </c>
      <c r="I5" s="356" t="s">
        <v>17</v>
      </c>
      <c r="J5" s="357" t="s">
        <v>20</v>
      </c>
    </row>
    <row r="6" spans="1:10" s="50" customFormat="1" ht="18" customHeight="1">
      <c r="A6" s="290" t="s">
        <v>25</v>
      </c>
      <c r="B6" s="291">
        <v>8840</v>
      </c>
      <c r="C6" s="292">
        <v>9940</v>
      </c>
      <c r="D6" s="797">
        <v>0.124</v>
      </c>
      <c r="E6" s="800">
        <v>0.13</v>
      </c>
      <c r="H6" s="290" t="s">
        <v>459</v>
      </c>
      <c r="I6" s="322">
        <v>13.3</v>
      </c>
      <c r="J6" s="323">
        <v>16.8</v>
      </c>
    </row>
    <row r="7" spans="1:10" s="50" customFormat="1" ht="18" customHeight="1">
      <c r="A7" s="293" t="s">
        <v>26</v>
      </c>
      <c r="B7" s="310">
        <v>738</v>
      </c>
      <c r="C7" s="311">
        <v>799</v>
      </c>
      <c r="D7" s="798">
        <v>8.3000000000000004E-2</v>
      </c>
      <c r="E7" s="801">
        <v>0</v>
      </c>
      <c r="H7" s="1004" t="s">
        <v>550</v>
      </c>
      <c r="I7" s="1002">
        <v>3.5000000000000003E-2</v>
      </c>
      <c r="J7" s="1003">
        <v>3.6999999999999998E-2</v>
      </c>
    </row>
    <row r="8" spans="1:10" s="50" customFormat="1" ht="18" customHeight="1">
      <c r="A8" s="293" t="s">
        <v>27</v>
      </c>
      <c r="B8" s="310">
        <v>305</v>
      </c>
      <c r="C8" s="311">
        <v>366</v>
      </c>
      <c r="D8" s="798">
        <v>0.19800000000000001</v>
      </c>
      <c r="E8" s="801">
        <v>-4.0000000000000001E-3</v>
      </c>
      <c r="G8" s="25"/>
      <c r="H8" s="298" t="s">
        <v>93</v>
      </c>
      <c r="I8" s="1005">
        <v>4.1000000000000002E-2</v>
      </c>
      <c r="J8" s="1006">
        <v>5.1999999999999998E-2</v>
      </c>
    </row>
    <row r="9" spans="1:10" s="50" customFormat="1" ht="18" customHeight="1">
      <c r="A9" s="293" t="s">
        <v>512</v>
      </c>
      <c r="B9" s="310">
        <v>591</v>
      </c>
      <c r="C9" s="311">
        <v>712</v>
      </c>
      <c r="D9" s="798">
        <v>0.20300000000000001</v>
      </c>
      <c r="E9" s="297" t="s">
        <v>28</v>
      </c>
    </row>
    <row r="10" spans="1:10" s="50" customFormat="1" ht="18" customHeight="1">
      <c r="A10" s="298" t="s">
        <v>29</v>
      </c>
      <c r="B10" s="335">
        <v>175</v>
      </c>
      <c r="C10" s="355">
        <v>189</v>
      </c>
      <c r="D10" s="799">
        <v>0.08</v>
      </c>
      <c r="E10" s="301" t="s">
        <v>28</v>
      </c>
      <c r="H10" s="358" t="s">
        <v>94</v>
      </c>
      <c r="I10" s="310" t="s">
        <v>95</v>
      </c>
      <c r="J10" s="324"/>
    </row>
    <row r="11" spans="1:10" ht="15" customHeight="1">
      <c r="A11" s="66"/>
      <c r="B11" s="25"/>
      <c r="C11" s="25"/>
      <c r="D11" s="25"/>
      <c r="E11" s="25"/>
      <c r="H11" s="994" t="s">
        <v>514</v>
      </c>
      <c r="I11" s="335">
        <v>22.6</v>
      </c>
      <c r="J11" s="802">
        <v>23</v>
      </c>
    </row>
    <row r="12" spans="1:10" ht="15" customHeight="1">
      <c r="A12" s="24"/>
      <c r="B12" s="25"/>
      <c r="C12" s="25"/>
      <c r="D12" s="25"/>
      <c r="E12" s="25"/>
    </row>
    <row r="13" spans="1:10" ht="15" customHeight="1">
      <c r="A13" s="24"/>
      <c r="B13" s="25"/>
      <c r="C13" s="25"/>
      <c r="D13" s="25"/>
      <c r="E13" s="25"/>
    </row>
    <row r="14" spans="1:10" s="50" customFormat="1">
      <c r="A14" s="127"/>
      <c r="B14" s="25"/>
      <c r="C14" s="25"/>
      <c r="D14" s="25"/>
      <c r="E14" s="25"/>
    </row>
    <row r="15" spans="1:10">
      <c r="A15" s="169" t="s">
        <v>513</v>
      </c>
      <c r="B15" s="25"/>
      <c r="C15" s="25"/>
      <c r="D15" s="25"/>
      <c r="E15" s="25"/>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E9E25-8C07-4C02-BB4E-B54AD7499268}">
  <dimension ref="A1:E12"/>
  <sheetViews>
    <sheetView showGridLines="0" zoomScale="90" zoomScaleNormal="90" workbookViewId="0">
      <selection activeCell="H21" sqref="H21"/>
    </sheetView>
  </sheetViews>
  <sheetFormatPr baseColWidth="10" defaultColWidth="9.140625" defaultRowHeight="15.75"/>
  <cols>
    <col min="1" max="1" width="26.85546875" style="4" customWidth="1"/>
    <col min="2" max="5" width="12.5703125" style="4" customWidth="1"/>
    <col min="6" max="6" width="14" style="4" customWidth="1"/>
    <col min="7" max="7" width="4" style="4" customWidth="1"/>
    <col min="8" max="8" width="56.42578125" style="4" customWidth="1"/>
    <col min="9" max="10" width="11.5703125" style="4" customWidth="1"/>
    <col min="11" max="16384" width="9.140625" style="4"/>
  </cols>
  <sheetData>
    <row r="1" spans="1:5">
      <c r="A1" s="6" t="s">
        <v>0</v>
      </c>
    </row>
    <row r="2" spans="1:5">
      <c r="A2" s="41" t="s">
        <v>13</v>
      </c>
    </row>
    <row r="3" spans="1:5">
      <c r="A3" s="7" t="s">
        <v>96</v>
      </c>
    </row>
    <row r="5" spans="1:5" s="50" customFormat="1" ht="18" customHeight="1">
      <c r="A5" s="285" t="s">
        <v>448</v>
      </c>
      <c r="B5" s="286" t="s">
        <v>17</v>
      </c>
      <c r="C5" s="287" t="s">
        <v>20</v>
      </c>
      <c r="D5" s="288" t="s">
        <v>449</v>
      </c>
      <c r="E5" s="289" t="s">
        <v>450</v>
      </c>
    </row>
    <row r="6" spans="1:5" s="50" customFormat="1" ht="18" customHeight="1">
      <c r="A6" s="290" t="s">
        <v>25</v>
      </c>
      <c r="B6" s="449">
        <v>3281</v>
      </c>
      <c r="C6" s="450">
        <v>4089</v>
      </c>
      <c r="D6" s="797">
        <v>0.246</v>
      </c>
      <c r="E6" s="800">
        <v>0.28999999999999998</v>
      </c>
    </row>
    <row r="7" spans="1:5" s="50" customFormat="1" ht="18" customHeight="1">
      <c r="A7" s="293" t="s">
        <v>26</v>
      </c>
      <c r="B7" s="453">
        <v>1708</v>
      </c>
      <c r="C7" s="454">
        <v>1628</v>
      </c>
      <c r="D7" s="798">
        <v>-4.7E-2</v>
      </c>
      <c r="E7" s="801">
        <v>-2.4E-2</v>
      </c>
    </row>
    <row r="8" spans="1:5" s="50" customFormat="1" ht="18" customHeight="1">
      <c r="A8" s="293" t="s">
        <v>27</v>
      </c>
      <c r="B8" s="453">
        <v>1259</v>
      </c>
      <c r="C8" s="454">
        <v>1183</v>
      </c>
      <c r="D8" s="798">
        <v>-0.06</v>
      </c>
      <c r="E8" s="801">
        <v>-3.9E-2</v>
      </c>
    </row>
    <row r="9" spans="1:5" s="50" customFormat="1" ht="18" customHeight="1">
      <c r="A9" t="s">
        <v>512</v>
      </c>
      <c r="B9" s="406">
        <v>28</v>
      </c>
      <c r="C9" s="754">
        <v>-17</v>
      </c>
      <c r="D9" s="809" t="s">
        <v>134</v>
      </c>
      <c r="E9" s="297" t="s">
        <v>28</v>
      </c>
    </row>
    <row r="10" spans="1:5" s="50" customFormat="1" ht="18" customHeight="1">
      <c r="A10" s="298" t="s">
        <v>29</v>
      </c>
      <c r="B10" s="463">
        <v>161</v>
      </c>
      <c r="C10" s="464">
        <v>284</v>
      </c>
      <c r="D10" s="799">
        <v>0.76400000000000001</v>
      </c>
      <c r="E10" s="301" t="s">
        <v>28</v>
      </c>
    </row>
    <row r="11" spans="1:5">
      <c r="A11" s="66"/>
      <c r="B11" s="25"/>
      <c r="C11" s="25"/>
      <c r="D11" s="25"/>
      <c r="E11" s="25"/>
    </row>
    <row r="12" spans="1:5">
      <c r="A12" s="127"/>
      <c r="B12" s="25"/>
      <c r="C12" s="25"/>
      <c r="D12" s="25"/>
      <c r="E12" s="25"/>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0A69-A0D1-4804-902C-F4250D1959D9}">
  <dimension ref="A1:I23"/>
  <sheetViews>
    <sheetView showGridLines="0" zoomScale="70" zoomScaleNormal="70" workbookViewId="0">
      <selection activeCell="E37" sqref="E37"/>
    </sheetView>
  </sheetViews>
  <sheetFormatPr baseColWidth="10" defaultColWidth="9.140625" defaultRowHeight="15.75"/>
  <cols>
    <col min="1" max="1" width="60" style="4" customWidth="1"/>
    <col min="2" max="3" width="13.7109375" style="4" customWidth="1"/>
    <col min="4" max="4" width="10.140625" style="4" customWidth="1"/>
    <col min="5" max="5" width="38.5703125" style="4" customWidth="1"/>
    <col min="6" max="7" width="13.7109375" style="4" customWidth="1"/>
    <col min="8" max="8" width="33.140625" style="4" customWidth="1"/>
    <col min="9" max="9" width="14.5703125" style="4" customWidth="1"/>
    <col min="10" max="11" width="14.85546875" style="4" customWidth="1"/>
    <col min="12" max="12" width="12.140625" style="4" customWidth="1"/>
    <col min="13" max="13" width="14" style="4" customWidth="1"/>
    <col min="14" max="14" width="12.140625" style="4" customWidth="1"/>
    <col min="15" max="16384" width="9.140625" style="4"/>
  </cols>
  <sheetData>
    <row r="1" spans="1:9">
      <c r="A1" s="6" t="s">
        <v>0</v>
      </c>
    </row>
    <row r="2" spans="1:9">
      <c r="A2" s="43" t="s">
        <v>13</v>
      </c>
    </row>
    <row r="3" spans="1:9">
      <c r="A3" s="7" t="s">
        <v>30</v>
      </c>
    </row>
    <row r="4" spans="1:9" ht="18" customHeight="1" thickBot="1">
      <c r="A4" s="42"/>
    </row>
    <row r="5" spans="1:9" ht="19.5" customHeight="1">
      <c r="A5" s="359" t="s">
        <v>13</v>
      </c>
      <c r="B5" s="360" t="s">
        <v>17</v>
      </c>
      <c r="C5" s="361" t="s">
        <v>20</v>
      </c>
      <c r="D5" s="325"/>
      <c r="E5" s="359" t="s">
        <v>13</v>
      </c>
      <c r="F5" s="360" t="s">
        <v>17</v>
      </c>
      <c r="G5" s="361" t="s">
        <v>20</v>
      </c>
    </row>
    <row r="6" spans="1:9" ht="18" customHeight="1">
      <c r="A6" s="362" t="s">
        <v>460</v>
      </c>
      <c r="B6" s="363">
        <v>63.6</v>
      </c>
      <c r="C6" s="364">
        <v>59.9</v>
      </c>
      <c r="D6" s="325"/>
      <c r="E6" s="362" t="s">
        <v>461</v>
      </c>
      <c r="F6" s="363">
        <v>63.6</v>
      </c>
      <c r="G6" s="364">
        <v>59.9</v>
      </c>
    </row>
    <row r="7" spans="1:9" ht="18" customHeight="1">
      <c r="A7" s="365" t="s">
        <v>97</v>
      </c>
      <c r="B7" s="366">
        <v>43.3</v>
      </c>
      <c r="C7" s="367">
        <v>39.5</v>
      </c>
      <c r="D7" s="325"/>
      <c r="E7" s="365" t="s">
        <v>98</v>
      </c>
      <c r="F7" s="366">
        <v>35.9</v>
      </c>
      <c r="G7" s="368">
        <v>34.799999999999997</v>
      </c>
    </row>
    <row r="8" spans="1:9" ht="18" customHeight="1">
      <c r="A8" s="369" t="s">
        <v>99</v>
      </c>
      <c r="B8" s="370">
        <v>20.3</v>
      </c>
      <c r="C8" s="371">
        <v>20.5</v>
      </c>
      <c r="D8" s="372"/>
      <c r="E8" s="373" t="s">
        <v>100</v>
      </c>
      <c r="F8" s="374">
        <v>4.2</v>
      </c>
      <c r="G8" s="375">
        <v>2.2000000000000002</v>
      </c>
    </row>
    <row r="9" spans="1:9" ht="18" customHeight="1">
      <c r="A9" s="376"/>
      <c r="B9" s="377"/>
      <c r="C9" s="378"/>
      <c r="D9" s="325"/>
      <c r="E9" s="373" t="s">
        <v>101</v>
      </c>
      <c r="F9" s="374">
        <v>16.5</v>
      </c>
      <c r="G9" s="375">
        <v>15.2</v>
      </c>
    </row>
    <row r="10" spans="1:9" ht="18" customHeight="1">
      <c r="A10" s="379" t="s">
        <v>462</v>
      </c>
      <c r="B10" s="380">
        <v>265.89999999999998</v>
      </c>
      <c r="C10" s="381">
        <v>271.39999999999998</v>
      </c>
      <c r="D10" s="325"/>
      <c r="E10" s="373" t="s">
        <v>102</v>
      </c>
      <c r="F10" s="374" t="s">
        <v>463</v>
      </c>
      <c r="G10" s="375">
        <v>0.7</v>
      </c>
      <c r="I10" s="35"/>
    </row>
    <row r="11" spans="1:9" ht="18" customHeight="1">
      <c r="A11" s="365" t="s">
        <v>103</v>
      </c>
      <c r="B11" s="366">
        <v>214.5</v>
      </c>
      <c r="C11" s="367">
        <v>223.5</v>
      </c>
      <c r="D11" s="325"/>
      <c r="E11" s="373" t="s">
        <v>464</v>
      </c>
      <c r="F11" s="374">
        <v>3.4</v>
      </c>
      <c r="G11" s="375">
        <v>3.3</v>
      </c>
    </row>
    <row r="12" spans="1:9" ht="20.100000000000001" customHeight="1">
      <c r="A12" s="382" t="s">
        <v>104</v>
      </c>
      <c r="B12" s="370">
        <v>51.4</v>
      </c>
      <c r="C12" s="383">
        <v>47.9</v>
      </c>
      <c r="D12" s="325"/>
      <c r="E12" s="382" t="s">
        <v>105</v>
      </c>
      <c r="F12" s="370">
        <v>3.5</v>
      </c>
      <c r="G12" s="384">
        <v>3.8</v>
      </c>
      <c r="H12" s="36"/>
    </row>
    <row r="13" spans="1:9" ht="35.450000000000003" customHeight="1" thickBot="1">
      <c r="A13" s="385"/>
      <c r="B13" s="386"/>
      <c r="C13" s="385"/>
      <c r="D13" s="372"/>
      <c r="E13" s="387" t="s">
        <v>465</v>
      </c>
      <c r="F13" s="388">
        <v>265.89999999999998</v>
      </c>
      <c r="G13" s="389">
        <v>271.39999999999998</v>
      </c>
    </row>
    <row r="14" spans="1:9" ht="20.100000000000001" customHeight="1">
      <c r="A14" s="390"/>
      <c r="B14" s="380" t="s">
        <v>17</v>
      </c>
      <c r="C14" s="361" t="s">
        <v>20</v>
      </c>
      <c r="D14" s="325"/>
      <c r="E14" s="365" t="s">
        <v>98</v>
      </c>
      <c r="F14" s="805">
        <v>194</v>
      </c>
      <c r="G14" s="368">
        <v>202.7</v>
      </c>
    </row>
    <row r="15" spans="1:9" ht="20.100000000000001" customHeight="1">
      <c r="A15" s="391" t="s">
        <v>106</v>
      </c>
      <c r="B15" s="366">
        <v>11.6</v>
      </c>
      <c r="C15" s="392">
        <v>18.899999999999999</v>
      </c>
      <c r="D15" s="372"/>
      <c r="E15" s="373" t="s">
        <v>100</v>
      </c>
      <c r="F15" s="374">
        <v>17.8</v>
      </c>
      <c r="G15" s="375">
        <v>17.899999999999999</v>
      </c>
    </row>
    <row r="16" spans="1:9" ht="18" customHeight="1">
      <c r="A16" s="393" t="s">
        <v>107</v>
      </c>
      <c r="B16" s="803">
        <v>0.88700000000000001</v>
      </c>
      <c r="C16" s="804">
        <v>0.88200000000000001</v>
      </c>
      <c r="D16" s="372"/>
      <c r="E16" s="373" t="s">
        <v>101</v>
      </c>
      <c r="F16" s="374">
        <v>47.1</v>
      </c>
      <c r="G16" s="375">
        <v>40.6</v>
      </c>
    </row>
    <row r="17" spans="1:9" ht="18" customHeight="1">
      <c r="A17" s="393" t="s">
        <v>108</v>
      </c>
      <c r="B17" s="803">
        <v>0.70499999999999996</v>
      </c>
      <c r="C17" s="804">
        <v>0.55400000000000005</v>
      </c>
      <c r="D17" s="372"/>
      <c r="E17" s="373" t="s">
        <v>102</v>
      </c>
      <c r="F17" s="374" t="s">
        <v>463</v>
      </c>
      <c r="G17" s="375">
        <v>1.4</v>
      </c>
    </row>
    <row r="18" spans="1:9" ht="18" customHeight="1">
      <c r="A18" s="393" t="s">
        <v>109</v>
      </c>
      <c r="B18" s="803">
        <v>0.47799999999999998</v>
      </c>
      <c r="C18" s="804">
        <v>0.498</v>
      </c>
      <c r="D18" s="372"/>
      <c r="E18" s="373" t="s">
        <v>466</v>
      </c>
      <c r="F18" s="374">
        <v>2.5</v>
      </c>
      <c r="G18" s="375">
        <v>2.5</v>
      </c>
    </row>
    <row r="19" spans="1:9" ht="18" customHeight="1">
      <c r="A19" s="369" t="s">
        <v>467</v>
      </c>
      <c r="B19" s="370">
        <v>60.8</v>
      </c>
      <c r="C19" s="394">
        <v>59.5</v>
      </c>
      <c r="D19" s="372"/>
      <c r="E19" s="382" t="s">
        <v>105</v>
      </c>
      <c r="F19" s="370">
        <v>4.5999999999999996</v>
      </c>
      <c r="G19" s="384">
        <v>6.2</v>
      </c>
      <c r="H19" s="37"/>
      <c r="I19" s="36"/>
    </row>
    <row r="20" spans="1:9" ht="18" customHeight="1"/>
    <row r="21" spans="1:9" ht="18" customHeight="1">
      <c r="A21" s="165" t="s">
        <v>110</v>
      </c>
    </row>
    <row r="22" spans="1:9" ht="18" customHeight="1"/>
    <row r="23" spans="1:9">
      <c r="C23" s="2"/>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8127A-3C67-4371-8CF4-D8898CD7A5CE}">
  <dimension ref="A1:O24"/>
  <sheetViews>
    <sheetView showGridLines="0" zoomScale="70" zoomScaleNormal="70" workbookViewId="0">
      <selection activeCell="L18" sqref="L18"/>
    </sheetView>
  </sheetViews>
  <sheetFormatPr baseColWidth="10" defaultColWidth="9.140625" defaultRowHeight="15.75"/>
  <cols>
    <col min="1" max="1" width="28.7109375" style="4" customWidth="1"/>
    <col min="2" max="2" width="1.42578125" style="4" customWidth="1"/>
    <col min="3" max="4" width="12.5703125" style="4" customWidth="1"/>
    <col min="5" max="5" width="11.7109375" style="4" customWidth="1"/>
    <col min="6" max="6" width="11.140625" style="4" customWidth="1"/>
    <col min="7" max="7" width="11.7109375" style="4" customWidth="1"/>
    <col min="8" max="8" width="11.28515625" style="4" bestFit="1" customWidth="1"/>
    <col min="9" max="9" width="14" style="4" customWidth="1"/>
    <col min="10" max="10" width="18.42578125" style="4" customWidth="1"/>
    <col min="11" max="12" width="19.42578125" style="4" customWidth="1"/>
    <col min="13" max="14" width="13.85546875" style="4" bestFit="1" customWidth="1"/>
    <col min="15" max="15" width="11.140625" style="4" customWidth="1"/>
    <col min="16" max="16" width="30.28515625" style="4" customWidth="1"/>
    <col min="17" max="17" width="1.42578125" style="4" customWidth="1"/>
    <col min="18" max="18" width="15.5703125" style="4" customWidth="1"/>
    <col min="19" max="19" width="14.85546875" style="4" customWidth="1"/>
    <col min="20" max="20" width="10.5703125" style="4" customWidth="1"/>
    <col min="21" max="21" width="13" style="4" customWidth="1"/>
    <col min="22" max="22" width="10.140625" style="4" customWidth="1"/>
    <col min="23" max="23" width="20.42578125" style="4" customWidth="1"/>
    <col min="24" max="24" width="29.140625" style="4" customWidth="1"/>
    <col min="25" max="25" width="17.140625" style="4" customWidth="1"/>
    <col min="26" max="26" width="12.28515625" style="4" customWidth="1"/>
    <col min="27" max="16384" width="9.140625" style="4"/>
  </cols>
  <sheetData>
    <row r="1" spans="1:15">
      <c r="A1" s="6" t="s">
        <v>0</v>
      </c>
      <c r="I1" s="11"/>
      <c r="J1" s="11"/>
    </row>
    <row r="2" spans="1:15">
      <c r="A2" s="43" t="s">
        <v>13</v>
      </c>
      <c r="I2" s="11"/>
      <c r="J2" s="11"/>
    </row>
    <row r="3" spans="1:15">
      <c r="A3" s="7" t="s">
        <v>111</v>
      </c>
    </row>
    <row r="4" spans="1:15">
      <c r="A4" s="2" t="s">
        <v>422</v>
      </c>
    </row>
    <row r="5" spans="1:15" ht="18" customHeight="1">
      <c r="A5" s="2" t="s">
        <v>161</v>
      </c>
    </row>
    <row r="6" spans="1:15" ht="23.25" customHeight="1">
      <c r="A6" s="85"/>
      <c r="B6" s="86"/>
      <c r="C6" s="1038" t="s">
        <v>112</v>
      </c>
      <c r="D6" s="1038"/>
      <c r="E6" s="1039"/>
      <c r="F6" s="1039"/>
      <c r="G6" s="1039"/>
      <c r="H6" s="1039"/>
      <c r="I6" s="1039"/>
      <c r="J6" s="1039"/>
      <c r="K6" s="1039"/>
      <c r="L6" s="1039"/>
      <c r="M6" s="1039"/>
      <c r="N6" s="1039"/>
      <c r="O6" s="117"/>
    </row>
    <row r="7" spans="1:15" s="91" customFormat="1" ht="23.25" customHeight="1">
      <c r="A7" s="94"/>
      <c r="B7" s="82" t="s">
        <v>95</v>
      </c>
      <c r="C7" s="1040" t="s">
        <v>113</v>
      </c>
      <c r="D7" s="1042" t="s">
        <v>4</v>
      </c>
      <c r="E7" s="1044" t="s">
        <v>55</v>
      </c>
      <c r="F7" s="1044" t="s">
        <v>114</v>
      </c>
      <c r="G7" s="1044" t="s">
        <v>115</v>
      </c>
      <c r="H7" s="1046" t="s">
        <v>116</v>
      </c>
      <c r="I7" s="1040" t="s">
        <v>5</v>
      </c>
      <c r="J7" s="1042" t="s">
        <v>6</v>
      </c>
      <c r="K7" s="1050" t="s">
        <v>117</v>
      </c>
      <c r="L7" s="1050" t="s">
        <v>549</v>
      </c>
      <c r="M7" s="1048" t="s">
        <v>118</v>
      </c>
      <c r="N7" s="1040" t="s">
        <v>8</v>
      </c>
      <c r="O7" s="117"/>
    </row>
    <row r="8" spans="1:15" s="92" customFormat="1">
      <c r="A8" s="94"/>
      <c r="B8" s="82"/>
      <c r="C8" s="1041"/>
      <c r="D8" s="1043"/>
      <c r="E8" s="1045"/>
      <c r="F8" s="1045"/>
      <c r="G8" s="1045"/>
      <c r="H8" s="1047"/>
      <c r="I8" s="1041"/>
      <c r="J8" s="1043"/>
      <c r="K8" s="1051"/>
      <c r="L8" s="1051"/>
      <c r="M8" s="1049"/>
      <c r="N8" s="1041"/>
      <c r="O8" s="4"/>
    </row>
    <row r="9" spans="1:15" ht="18" customHeight="1">
      <c r="A9" s="80" t="s">
        <v>119</v>
      </c>
      <c r="B9" s="87"/>
      <c r="C9" s="128">
        <v>14593.45</v>
      </c>
      <c r="D9" s="129">
        <f>SUM(E9:H9)</f>
        <v>1846.52</v>
      </c>
      <c r="E9" s="140"/>
      <c r="F9" s="140">
        <v>628.74</v>
      </c>
      <c r="G9" s="140">
        <v>300.99</v>
      </c>
      <c r="H9" s="160">
        <v>916.79</v>
      </c>
      <c r="I9" s="128">
        <v>656.4</v>
      </c>
      <c r="J9" s="129">
        <f>SUM(K9:M9)</f>
        <v>32876.43</v>
      </c>
      <c r="K9" s="140">
        <v>28523.5</v>
      </c>
      <c r="L9" s="140">
        <v>4352.93</v>
      </c>
      <c r="M9" s="140"/>
      <c r="N9" s="395">
        <f>C9+D9+I9+J9</f>
        <v>49972.800000000003</v>
      </c>
    </row>
    <row r="10" spans="1:15" ht="18" customHeight="1">
      <c r="A10" s="80" t="s">
        <v>120</v>
      </c>
      <c r="B10" s="87"/>
      <c r="C10" s="128">
        <v>3310.81</v>
      </c>
      <c r="D10" s="129"/>
      <c r="E10" s="140"/>
      <c r="F10" s="140"/>
      <c r="G10" s="140"/>
      <c r="H10" s="160"/>
      <c r="I10" s="128"/>
      <c r="J10" s="129"/>
      <c r="K10" s="140"/>
      <c r="L10" s="140"/>
      <c r="M10" s="140"/>
      <c r="N10" s="395">
        <f t="shared" ref="N10:N12" si="0">C10+D10+I10+J10</f>
        <v>3310.81</v>
      </c>
    </row>
    <row r="11" spans="1:15" ht="18" customHeight="1">
      <c r="A11" s="80" t="s">
        <v>121</v>
      </c>
      <c r="B11" s="87"/>
      <c r="C11" s="128"/>
      <c r="D11" s="129">
        <f t="shared" ref="D11:D12" si="1">SUM(E11:H11)</f>
        <v>1659.61</v>
      </c>
      <c r="E11" s="140">
        <v>316.98</v>
      </c>
      <c r="F11" s="140">
        <v>1218.04</v>
      </c>
      <c r="G11" s="140"/>
      <c r="H11" s="160">
        <v>124.59</v>
      </c>
      <c r="I11" s="128"/>
      <c r="J11" s="129">
        <f t="shared" ref="J11:J12" si="2">SUM(K11:M11)</f>
        <v>1250</v>
      </c>
      <c r="K11" s="140"/>
      <c r="L11" s="140"/>
      <c r="M11" s="140">
        <v>1250</v>
      </c>
      <c r="N11" s="395">
        <f t="shared" si="0"/>
        <v>2909.6099999999997</v>
      </c>
    </row>
    <row r="12" spans="1:15" ht="18" customHeight="1">
      <c r="A12" s="817" t="s">
        <v>105</v>
      </c>
      <c r="B12" s="87"/>
      <c r="C12" s="824">
        <v>1526.2</v>
      </c>
      <c r="D12" s="825">
        <f t="shared" si="1"/>
        <v>1217.9000000000001</v>
      </c>
      <c r="E12" s="826"/>
      <c r="F12" s="826">
        <v>53.9</v>
      </c>
      <c r="G12" s="826"/>
      <c r="H12" s="827">
        <v>1164</v>
      </c>
      <c r="I12" s="824"/>
      <c r="J12" s="825">
        <f t="shared" si="2"/>
        <v>1002.84</v>
      </c>
      <c r="K12" s="826"/>
      <c r="L12" s="826"/>
      <c r="M12" s="826">
        <v>1002.84</v>
      </c>
      <c r="N12" s="828">
        <f t="shared" si="0"/>
        <v>3746.9400000000005</v>
      </c>
    </row>
    <row r="13" spans="1:15" ht="18" customHeight="1">
      <c r="A13" s="834" t="s">
        <v>8</v>
      </c>
      <c r="B13" s="397"/>
      <c r="C13" s="829">
        <f t="shared" ref="C13:I13" si="3">SUM(C9:C12)</f>
        <v>19430.460000000003</v>
      </c>
      <c r="D13" s="830">
        <f t="shared" si="3"/>
        <v>4724.0300000000007</v>
      </c>
      <c r="E13" s="831">
        <f t="shared" si="3"/>
        <v>316.98</v>
      </c>
      <c r="F13" s="831">
        <f t="shared" si="3"/>
        <v>1900.68</v>
      </c>
      <c r="G13" s="831">
        <f t="shared" si="3"/>
        <v>300.99</v>
      </c>
      <c r="H13" s="832">
        <f t="shared" si="3"/>
        <v>2205.38</v>
      </c>
      <c r="I13" s="829">
        <f t="shared" si="3"/>
        <v>656.4</v>
      </c>
      <c r="J13" s="830">
        <f>SUM(J9:J12)</f>
        <v>35129.269999999997</v>
      </c>
      <c r="K13" s="831">
        <f t="shared" ref="K13:N13" si="4">SUM(K9:K12)</f>
        <v>28523.5</v>
      </c>
      <c r="L13" s="831">
        <f t="shared" si="4"/>
        <v>4352.93</v>
      </c>
      <c r="M13" s="831">
        <f t="shared" si="4"/>
        <v>2252.84</v>
      </c>
      <c r="N13" s="833">
        <f t="shared" si="4"/>
        <v>59940.160000000003</v>
      </c>
    </row>
    <row r="14" spans="1:15">
      <c r="A14" s="850"/>
    </row>
    <row r="15" spans="1:15">
      <c r="A15" s="117"/>
      <c r="B15" s="93"/>
      <c r="C15" s="1038" t="s">
        <v>122</v>
      </c>
      <c r="D15" s="1038"/>
      <c r="E15" s="1038"/>
      <c r="F15" s="1038"/>
      <c r="G15" s="1038"/>
      <c r="H15" s="1038"/>
      <c r="I15" s="1038"/>
      <c r="J15" s="1038"/>
      <c r="K15" s="1038"/>
      <c r="L15" s="1038"/>
      <c r="M15" s="1038"/>
      <c r="N15" s="1038"/>
    </row>
    <row r="16" spans="1:15" ht="15.6" customHeight="1">
      <c r="A16" s="94"/>
      <c r="B16" s="82" t="s">
        <v>95</v>
      </c>
      <c r="C16" s="1040" t="s">
        <v>113</v>
      </c>
      <c r="D16" s="1042" t="s">
        <v>4</v>
      </c>
      <c r="E16" s="1044" t="s">
        <v>55</v>
      </c>
      <c r="F16" s="1044" t="s">
        <v>114</v>
      </c>
      <c r="G16" s="1044" t="s">
        <v>115</v>
      </c>
      <c r="H16" s="1046" t="s">
        <v>116</v>
      </c>
      <c r="I16" s="1040" t="s">
        <v>5</v>
      </c>
      <c r="J16" s="1042" t="s">
        <v>6</v>
      </c>
      <c r="K16" s="1050" t="s">
        <v>123</v>
      </c>
      <c r="L16" s="1050" t="s">
        <v>549</v>
      </c>
      <c r="M16" s="1048" t="s">
        <v>118</v>
      </c>
      <c r="N16" s="1040" t="s">
        <v>8</v>
      </c>
    </row>
    <row r="17" spans="1:14" ht="15.75" customHeight="1">
      <c r="A17" s="94"/>
      <c r="B17" s="82"/>
      <c r="C17" s="1041"/>
      <c r="D17" s="1043"/>
      <c r="E17" s="1045"/>
      <c r="F17" s="1045"/>
      <c r="G17" s="1045"/>
      <c r="H17" s="1047"/>
      <c r="I17" s="1041"/>
      <c r="J17" s="1043"/>
      <c r="K17" s="1051"/>
      <c r="L17" s="1051"/>
      <c r="M17" s="1049"/>
      <c r="N17" s="1041"/>
    </row>
    <row r="18" spans="1:14">
      <c r="A18" s="80" t="s">
        <v>119</v>
      </c>
      <c r="B18" s="87"/>
      <c r="C18" s="130">
        <v>41.22</v>
      </c>
      <c r="D18" s="131">
        <f>SUM(E18:H18)</f>
        <v>9.49</v>
      </c>
      <c r="E18" s="142"/>
      <c r="F18" s="142">
        <v>2.17</v>
      </c>
      <c r="G18" s="142">
        <v>2.2200000000000002</v>
      </c>
      <c r="H18" s="161">
        <v>5.0999999999999996</v>
      </c>
      <c r="I18" s="130">
        <v>3.41</v>
      </c>
      <c r="J18" s="131">
        <f>SUM(K18:M18)</f>
        <v>189.21</v>
      </c>
      <c r="K18" s="142">
        <v>169.87</v>
      </c>
      <c r="L18" s="142">
        <v>19.34</v>
      </c>
      <c r="M18" s="161"/>
      <c r="N18" s="396">
        <f>C18+D18+I18+J18</f>
        <v>243.33</v>
      </c>
    </row>
    <row r="19" spans="1:14" ht="18">
      <c r="A19" s="80" t="s">
        <v>120</v>
      </c>
      <c r="B19" s="87"/>
      <c r="C19" s="130">
        <v>2.48</v>
      </c>
      <c r="D19" s="131"/>
      <c r="E19" s="142"/>
      <c r="F19" s="142"/>
      <c r="G19" s="142"/>
      <c r="H19" s="161"/>
      <c r="I19" s="130"/>
      <c r="J19" s="131"/>
      <c r="K19" s="142"/>
      <c r="L19" s="142"/>
      <c r="M19" s="161"/>
      <c r="N19" s="396">
        <f t="shared" ref="N19:N21" si="5">C19+D19+I19+J19</f>
        <v>2.48</v>
      </c>
    </row>
    <row r="20" spans="1:14">
      <c r="A20" s="80" t="s">
        <v>121</v>
      </c>
      <c r="B20" s="87"/>
      <c r="C20" s="130">
        <v>0.68</v>
      </c>
      <c r="D20" s="131">
        <f t="shared" ref="D20:D21" si="6">SUM(E20:H20)</f>
        <v>9.52</v>
      </c>
      <c r="E20" s="142">
        <v>4.42</v>
      </c>
      <c r="F20" s="142">
        <v>5.08</v>
      </c>
      <c r="G20" s="142"/>
      <c r="H20" s="161">
        <v>0.02</v>
      </c>
      <c r="I20" s="130"/>
      <c r="J20" s="131">
        <f t="shared" ref="J20:J21" si="7">SUM(K20:M20)</f>
        <v>9.1199999999999992</v>
      </c>
      <c r="K20" s="142"/>
      <c r="L20" s="142"/>
      <c r="M20" s="161">
        <v>9.1199999999999992</v>
      </c>
      <c r="N20" s="396">
        <f t="shared" si="5"/>
        <v>19.32</v>
      </c>
    </row>
    <row r="21" spans="1:14">
      <c r="A21" s="817" t="s">
        <v>105</v>
      </c>
      <c r="B21" s="87"/>
      <c r="C21" s="835">
        <f>1.18+3.76</f>
        <v>4.9399999999999995</v>
      </c>
      <c r="D21" s="836">
        <f t="shared" si="6"/>
        <v>0.14000000000000001</v>
      </c>
      <c r="E21" s="837">
        <v>0.02</v>
      </c>
      <c r="F21" s="837">
        <v>0.11</v>
      </c>
      <c r="G21" s="837"/>
      <c r="H21" s="838">
        <v>0.01</v>
      </c>
      <c r="I21" s="835"/>
      <c r="J21" s="836">
        <f t="shared" si="7"/>
        <v>1.17</v>
      </c>
      <c r="K21" s="837">
        <v>0.13</v>
      </c>
      <c r="L21" s="837">
        <v>0.06</v>
      </c>
      <c r="M21" s="838">
        <v>0.98</v>
      </c>
      <c r="N21" s="839">
        <f t="shared" si="5"/>
        <v>6.2499999999999991</v>
      </c>
    </row>
    <row r="22" spans="1:14">
      <c r="A22" s="834" t="s">
        <v>8</v>
      </c>
      <c r="B22" s="89"/>
      <c r="C22" s="845">
        <f t="shared" ref="C22:N22" si="8">SUM(C18:C21)</f>
        <v>49.319999999999993</v>
      </c>
      <c r="D22" s="846">
        <f t="shared" si="8"/>
        <v>19.149999999999999</v>
      </c>
      <c r="E22" s="847">
        <f t="shared" si="8"/>
        <v>4.4399999999999995</v>
      </c>
      <c r="F22" s="847">
        <f t="shared" si="8"/>
        <v>7.36</v>
      </c>
      <c r="G22" s="847">
        <f t="shared" si="8"/>
        <v>2.2200000000000002</v>
      </c>
      <c r="H22" s="848">
        <f t="shared" si="8"/>
        <v>5.129999999999999</v>
      </c>
      <c r="I22" s="845">
        <f t="shared" si="8"/>
        <v>3.41</v>
      </c>
      <c r="J22" s="846">
        <f t="shared" si="8"/>
        <v>199.5</v>
      </c>
      <c r="K22" s="847">
        <f t="shared" si="8"/>
        <v>170</v>
      </c>
      <c r="L22" s="847">
        <f t="shared" si="8"/>
        <v>19.399999999999999</v>
      </c>
      <c r="M22" s="848">
        <f t="shared" si="8"/>
        <v>10.1</v>
      </c>
      <c r="N22" s="849">
        <f t="shared" si="8"/>
        <v>271.38</v>
      </c>
    </row>
    <row r="24" spans="1:14">
      <c r="A24" s="165" t="s">
        <v>110</v>
      </c>
      <c r="C24" s="2"/>
      <c r="D24" s="2"/>
    </row>
  </sheetData>
  <mergeCells count="26">
    <mergeCell ref="J7:J8"/>
    <mergeCell ref="J16:J17"/>
    <mergeCell ref="K7:K8"/>
    <mergeCell ref="L7:L8"/>
    <mergeCell ref="L16:L17"/>
    <mergeCell ref="M16:M17"/>
    <mergeCell ref="E16:E17"/>
    <mergeCell ref="F16:F17"/>
    <mergeCell ref="G16:G17"/>
    <mergeCell ref="H16:H17"/>
    <mergeCell ref="C6:N6"/>
    <mergeCell ref="N7:N8"/>
    <mergeCell ref="N16:N17"/>
    <mergeCell ref="I16:I17"/>
    <mergeCell ref="C16:C17"/>
    <mergeCell ref="C7:C8"/>
    <mergeCell ref="I7:I8"/>
    <mergeCell ref="D7:D8"/>
    <mergeCell ref="D16:D17"/>
    <mergeCell ref="E7:E8"/>
    <mergeCell ref="F7:F8"/>
    <mergeCell ref="G7:G8"/>
    <mergeCell ref="H7:H8"/>
    <mergeCell ref="C15:N15"/>
    <mergeCell ref="M7:M8"/>
    <mergeCell ref="K16:K17"/>
  </mergeCells>
  <pageMargins left="0.7" right="0.7" top="0.75" bottom="0.75" header="0.3" footer="0.3"/>
  <pageSetup paperSize="9" orientation="portrait" r:id="rId1"/>
  <ignoredErrors>
    <ignoredError sqref="D9 D18"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CBCA3-BAEE-4E9A-B915-6936B3437047}">
  <dimension ref="A1:O24"/>
  <sheetViews>
    <sheetView showGridLines="0" zoomScale="70" zoomScaleNormal="70" workbookViewId="0">
      <selection activeCell="L18" sqref="L18"/>
    </sheetView>
  </sheetViews>
  <sheetFormatPr baseColWidth="10" defaultColWidth="9.140625" defaultRowHeight="15.75"/>
  <cols>
    <col min="1" max="1" width="28.7109375" style="4" customWidth="1"/>
    <col min="2" max="2" width="1.42578125" style="4" customWidth="1"/>
    <col min="3" max="4" width="12.5703125" style="4" customWidth="1"/>
    <col min="5" max="5" width="11.7109375" style="4" customWidth="1"/>
    <col min="6" max="6" width="11.140625" style="4" customWidth="1"/>
    <col min="7" max="7" width="11.7109375" style="4" customWidth="1"/>
    <col min="8" max="8" width="11.28515625" style="4" bestFit="1" customWidth="1"/>
    <col min="9" max="9" width="14" style="4" customWidth="1"/>
    <col min="10" max="10" width="18.42578125" style="4" customWidth="1"/>
    <col min="11" max="12" width="19.42578125" style="4" customWidth="1"/>
    <col min="13" max="14" width="13.85546875" style="4" bestFit="1" customWidth="1"/>
    <col min="15" max="15" width="11.140625" style="4" customWidth="1"/>
    <col min="16" max="16" width="30.28515625" style="4" customWidth="1"/>
    <col min="17" max="17" width="1.42578125" style="4" customWidth="1"/>
    <col min="18" max="18" width="15.5703125" style="4" customWidth="1"/>
    <col min="19" max="19" width="14.85546875" style="4" customWidth="1"/>
    <col min="20" max="20" width="10.5703125" style="4" customWidth="1"/>
    <col min="21" max="21" width="13" style="4" customWidth="1"/>
    <col min="22" max="22" width="10.140625" style="4" customWidth="1"/>
    <col min="23" max="23" width="20.42578125" style="4" customWidth="1"/>
    <col min="24" max="24" width="29.140625" style="4" customWidth="1"/>
    <col min="25" max="25" width="17.140625" style="4" customWidth="1"/>
    <col min="26" max="26" width="12.28515625" style="4" customWidth="1"/>
    <col min="27" max="16384" width="9.140625" style="4"/>
  </cols>
  <sheetData>
    <row r="1" spans="1:15">
      <c r="A1" s="6" t="s">
        <v>0</v>
      </c>
      <c r="I1" s="11"/>
      <c r="J1" s="11"/>
    </row>
    <row r="2" spans="1:15">
      <c r="A2" s="43" t="s">
        <v>13</v>
      </c>
      <c r="I2" s="11"/>
      <c r="J2" s="11"/>
    </row>
    <row r="3" spans="1:15">
      <c r="A3" s="7" t="s">
        <v>111</v>
      </c>
    </row>
    <row r="4" spans="1:15">
      <c r="A4" s="2" t="s">
        <v>422</v>
      </c>
    </row>
    <row r="5" spans="1:15" ht="18" customHeight="1">
      <c r="A5" s="2" t="s">
        <v>400</v>
      </c>
    </row>
    <row r="6" spans="1:15" ht="23.25" customHeight="1">
      <c r="A6" s="85"/>
      <c r="B6" s="86"/>
      <c r="C6" s="1038" t="s">
        <v>112</v>
      </c>
      <c r="D6" s="1038"/>
      <c r="E6" s="1039"/>
      <c r="F6" s="1039"/>
      <c r="G6" s="1039"/>
      <c r="H6" s="1039"/>
      <c r="I6" s="1039"/>
      <c r="J6" s="1039"/>
      <c r="K6" s="1039"/>
      <c r="L6" s="1039"/>
      <c r="M6" s="1039"/>
      <c r="N6" s="1039"/>
      <c r="O6" s="117"/>
    </row>
    <row r="7" spans="1:15" s="91" customFormat="1" ht="23.25" customHeight="1">
      <c r="A7" s="94"/>
      <c r="B7" s="82" t="s">
        <v>95</v>
      </c>
      <c r="C7" s="1040" t="s">
        <v>113</v>
      </c>
      <c r="D7" s="1042" t="s">
        <v>4</v>
      </c>
      <c r="E7" s="1044" t="s">
        <v>55</v>
      </c>
      <c r="F7" s="1044" t="s">
        <v>114</v>
      </c>
      <c r="G7" s="1044" t="s">
        <v>115</v>
      </c>
      <c r="H7" s="1046" t="s">
        <v>116</v>
      </c>
      <c r="I7" s="1040" t="s">
        <v>5</v>
      </c>
      <c r="J7" s="1042" t="s">
        <v>6</v>
      </c>
      <c r="K7" s="1050" t="s">
        <v>117</v>
      </c>
      <c r="L7" s="1050" t="s">
        <v>549</v>
      </c>
      <c r="M7" s="1048" t="s">
        <v>118</v>
      </c>
      <c r="N7" s="1040" t="s">
        <v>8</v>
      </c>
      <c r="O7" s="117"/>
    </row>
    <row r="8" spans="1:15" s="92" customFormat="1">
      <c r="A8" s="94"/>
      <c r="B8" s="82"/>
      <c r="C8" s="1041"/>
      <c r="D8" s="1043"/>
      <c r="E8" s="1045"/>
      <c r="F8" s="1045"/>
      <c r="G8" s="1045"/>
      <c r="H8" s="1047"/>
      <c r="I8" s="1041"/>
      <c r="J8" s="1043"/>
      <c r="K8" s="1051"/>
      <c r="L8" s="1051"/>
      <c r="M8" s="1049"/>
      <c r="N8" s="1041"/>
      <c r="O8" s="4"/>
    </row>
    <row r="9" spans="1:15" ht="18" customHeight="1">
      <c r="A9" s="80" t="s">
        <v>119</v>
      </c>
      <c r="B9" s="87"/>
      <c r="C9" s="128">
        <v>12091.07</v>
      </c>
      <c r="D9" s="129">
        <f>SUM(E9:H9)</f>
        <v>1846.52</v>
      </c>
      <c r="E9" s="140"/>
      <c r="F9" s="140">
        <v>628.74</v>
      </c>
      <c r="G9" s="140">
        <v>300.99</v>
      </c>
      <c r="H9" s="160">
        <v>916.79</v>
      </c>
      <c r="I9" s="128">
        <v>391.4</v>
      </c>
      <c r="J9" s="129">
        <f>SUM(K9:M9)</f>
        <v>10309.59</v>
      </c>
      <c r="K9" s="140">
        <v>7751.91</v>
      </c>
      <c r="L9" s="140">
        <v>2557.6799999999998</v>
      </c>
      <c r="M9" s="140"/>
      <c r="N9" s="395">
        <f>C9+D9+I9+J9</f>
        <v>24638.58</v>
      </c>
    </row>
    <row r="10" spans="1:15" ht="18" customHeight="1">
      <c r="A10" s="80" t="s">
        <v>120</v>
      </c>
      <c r="B10" s="87"/>
      <c r="C10" s="128">
        <v>3273.22</v>
      </c>
      <c r="D10" s="129"/>
      <c r="E10" s="140"/>
      <c r="F10" s="140"/>
      <c r="G10" s="140"/>
      <c r="H10" s="160"/>
      <c r="I10" s="128"/>
      <c r="J10" s="129"/>
      <c r="K10" s="140"/>
      <c r="L10" s="140"/>
      <c r="M10" s="140"/>
      <c r="N10" s="395">
        <f>C10+D10+I10+J10</f>
        <v>3273.22</v>
      </c>
    </row>
    <row r="11" spans="1:15" ht="18" customHeight="1">
      <c r="A11" s="80" t="s">
        <v>121</v>
      </c>
      <c r="B11" s="87"/>
      <c r="C11" s="128"/>
      <c r="D11" s="129">
        <f t="shared" ref="D11:D12" si="0">SUM(E11:H11)</f>
        <v>1659.61</v>
      </c>
      <c r="E11" s="140">
        <v>316.98</v>
      </c>
      <c r="F11" s="140">
        <v>1218.04</v>
      </c>
      <c r="G11" s="140"/>
      <c r="H11" s="160">
        <v>124.59</v>
      </c>
      <c r="I11" s="128"/>
      <c r="J11" s="129">
        <f t="shared" ref="J11:J12" si="1">SUM(K11:M11)</f>
        <v>416.25</v>
      </c>
      <c r="K11" s="140"/>
      <c r="L11" s="140"/>
      <c r="M11" s="140">
        <v>416.25</v>
      </c>
      <c r="N11" s="395">
        <f>C11+D11+I11+J11</f>
        <v>2075.8599999999997</v>
      </c>
    </row>
    <row r="12" spans="1:15" ht="18" customHeight="1">
      <c r="A12" s="817" t="s">
        <v>105</v>
      </c>
      <c r="B12" s="87"/>
      <c r="C12" s="819">
        <v>1526.2</v>
      </c>
      <c r="D12" s="820">
        <f t="shared" si="0"/>
        <v>1217.9000000000001</v>
      </c>
      <c r="E12" s="821"/>
      <c r="F12" s="821">
        <v>53.9</v>
      </c>
      <c r="G12" s="821"/>
      <c r="H12" s="822">
        <v>1164</v>
      </c>
      <c r="I12" s="819"/>
      <c r="J12" s="820">
        <f t="shared" si="1"/>
        <v>381.08</v>
      </c>
      <c r="K12" s="821"/>
      <c r="L12" s="821"/>
      <c r="M12" s="821">
        <v>381.08</v>
      </c>
      <c r="N12" s="823">
        <f>C12+D12+I12+J12</f>
        <v>3125.1800000000003</v>
      </c>
    </row>
    <row r="13" spans="1:15" ht="18" customHeight="1">
      <c r="A13" s="834" t="s">
        <v>8</v>
      </c>
      <c r="B13" s="397"/>
      <c r="C13" s="829">
        <f t="shared" ref="C13:N13" si="2">SUM(C9:C12)</f>
        <v>16890.489999999998</v>
      </c>
      <c r="D13" s="830">
        <f t="shared" si="2"/>
        <v>4724.0300000000007</v>
      </c>
      <c r="E13" s="831">
        <f t="shared" si="2"/>
        <v>316.98</v>
      </c>
      <c r="F13" s="831">
        <f t="shared" si="2"/>
        <v>1900.68</v>
      </c>
      <c r="G13" s="831">
        <f t="shared" si="2"/>
        <v>300.99</v>
      </c>
      <c r="H13" s="832">
        <f t="shared" si="2"/>
        <v>2205.38</v>
      </c>
      <c r="I13" s="829">
        <f t="shared" si="2"/>
        <v>391.4</v>
      </c>
      <c r="J13" s="830">
        <f t="shared" si="2"/>
        <v>11106.92</v>
      </c>
      <c r="K13" s="831">
        <f t="shared" si="2"/>
        <v>7751.91</v>
      </c>
      <c r="L13" s="831">
        <f t="shared" si="2"/>
        <v>2557.6799999999998</v>
      </c>
      <c r="M13" s="831">
        <f t="shared" si="2"/>
        <v>797.32999999999993</v>
      </c>
      <c r="N13" s="833">
        <f t="shared" si="2"/>
        <v>33112.840000000004</v>
      </c>
    </row>
    <row r="14" spans="1:15">
      <c r="A14" s="818"/>
    </row>
    <row r="15" spans="1:15">
      <c r="A15" s="117"/>
      <c r="B15" s="93"/>
      <c r="C15" s="1038" t="s">
        <v>122</v>
      </c>
      <c r="D15" s="1038"/>
      <c r="E15" s="1038"/>
      <c r="F15" s="1038"/>
      <c r="G15" s="1038"/>
      <c r="H15" s="1038"/>
      <c r="I15" s="1038"/>
      <c r="J15" s="1038"/>
      <c r="K15" s="1038"/>
      <c r="L15" s="1038"/>
      <c r="M15" s="1038"/>
      <c r="N15" s="1038"/>
    </row>
    <row r="16" spans="1:15" ht="15.6" customHeight="1">
      <c r="A16" s="94"/>
      <c r="B16" s="82" t="s">
        <v>95</v>
      </c>
      <c r="C16" s="1040" t="s">
        <v>113</v>
      </c>
      <c r="D16" s="1042" t="s">
        <v>4</v>
      </c>
      <c r="E16" s="1044" t="s">
        <v>55</v>
      </c>
      <c r="F16" s="1044" t="s">
        <v>114</v>
      </c>
      <c r="G16" s="1044" t="s">
        <v>115</v>
      </c>
      <c r="H16" s="1046" t="s">
        <v>116</v>
      </c>
      <c r="I16" s="1040" t="s">
        <v>5</v>
      </c>
      <c r="J16" s="1042" t="s">
        <v>6</v>
      </c>
      <c r="K16" s="1050" t="s">
        <v>117</v>
      </c>
      <c r="L16" s="1050" t="s">
        <v>549</v>
      </c>
      <c r="M16" s="1048" t="s">
        <v>118</v>
      </c>
      <c r="N16" s="1040" t="s">
        <v>8</v>
      </c>
    </row>
    <row r="17" spans="1:14" ht="15.75" customHeight="1">
      <c r="A17" s="94"/>
      <c r="B17" s="82"/>
      <c r="C17" s="1041"/>
      <c r="D17" s="1043"/>
      <c r="E17" s="1045"/>
      <c r="F17" s="1045"/>
      <c r="G17" s="1045"/>
      <c r="H17" s="1047"/>
      <c r="I17" s="1041"/>
      <c r="J17" s="1043"/>
      <c r="K17" s="1051"/>
      <c r="L17" s="1051"/>
      <c r="M17" s="1049"/>
      <c r="N17" s="1041"/>
    </row>
    <row r="18" spans="1:14">
      <c r="A18" s="80" t="s">
        <v>119</v>
      </c>
      <c r="B18" s="87"/>
      <c r="C18" s="130">
        <v>33.15</v>
      </c>
      <c r="D18" s="131">
        <f>SUM(E18:H18)</f>
        <v>9.49</v>
      </c>
      <c r="E18" s="142"/>
      <c r="F18" s="142">
        <v>2.17</v>
      </c>
      <c r="G18" s="142">
        <v>2.2200000000000002</v>
      </c>
      <c r="H18" s="161">
        <v>5.0999999999999996</v>
      </c>
      <c r="I18" s="130">
        <v>1.72</v>
      </c>
      <c r="J18" s="131">
        <f>SUM(K18:M18)</f>
        <v>59.16</v>
      </c>
      <c r="K18" s="142">
        <v>46.61</v>
      </c>
      <c r="L18" s="142">
        <v>12.55</v>
      </c>
      <c r="M18" s="161"/>
      <c r="N18" s="396">
        <f>C18+D18+I18+J18</f>
        <v>103.52</v>
      </c>
    </row>
    <row r="19" spans="1:14" ht="18">
      <c r="A19" s="80" t="s">
        <v>120</v>
      </c>
      <c r="B19" s="87"/>
      <c r="C19" s="130">
        <v>2.4300000000000002</v>
      </c>
      <c r="D19" s="131"/>
      <c r="E19" s="142"/>
      <c r="F19" s="142"/>
      <c r="G19" s="142"/>
      <c r="H19" s="161"/>
      <c r="I19" s="130"/>
      <c r="J19" s="131"/>
      <c r="K19" s="142"/>
      <c r="L19" s="142"/>
      <c r="M19" s="161"/>
      <c r="N19" s="396">
        <f>C19+D19+I19+J19</f>
        <v>2.4300000000000002</v>
      </c>
    </row>
    <row r="20" spans="1:14">
      <c r="A20" s="80" t="s">
        <v>121</v>
      </c>
      <c r="B20" s="87"/>
      <c r="C20" s="130">
        <v>0.19</v>
      </c>
      <c r="D20" s="131">
        <f t="shared" ref="D20:D21" si="3">SUM(E20:H20)</f>
        <v>9.52</v>
      </c>
      <c r="E20" s="142">
        <v>4.42</v>
      </c>
      <c r="F20" s="142">
        <v>5.08</v>
      </c>
      <c r="G20" s="142"/>
      <c r="H20" s="161">
        <v>0.02</v>
      </c>
      <c r="I20" s="130"/>
      <c r="J20" s="131">
        <f t="shared" ref="J20:J21" si="4">SUM(K20:M20)</f>
        <v>3.18</v>
      </c>
      <c r="K20" s="142"/>
      <c r="L20" s="142"/>
      <c r="M20" s="161">
        <v>3.18</v>
      </c>
      <c r="N20" s="396">
        <f>C20+D20+I20+J20</f>
        <v>12.889999999999999</v>
      </c>
    </row>
    <row r="21" spans="1:14">
      <c r="A21" s="817" t="s">
        <v>105</v>
      </c>
      <c r="B21" s="87"/>
      <c r="C21" s="840">
        <f>1.18+3.75</f>
        <v>4.93</v>
      </c>
      <c r="D21" s="841">
        <f t="shared" si="3"/>
        <v>0.14000000000000001</v>
      </c>
      <c r="E21" s="842">
        <v>0.02</v>
      </c>
      <c r="F21" s="842">
        <v>0.11</v>
      </c>
      <c r="G21" s="842"/>
      <c r="H21" s="843">
        <v>0.01</v>
      </c>
      <c r="I21" s="840"/>
      <c r="J21" s="841">
        <f t="shared" si="4"/>
        <v>0.45</v>
      </c>
      <c r="K21" s="842">
        <v>0.03</v>
      </c>
      <c r="L21" s="842">
        <v>0.05</v>
      </c>
      <c r="M21" s="843">
        <v>0.37</v>
      </c>
      <c r="N21" s="844">
        <f>C21+D21+I21+J21</f>
        <v>5.52</v>
      </c>
    </row>
    <row r="22" spans="1:14">
      <c r="A22" s="834" t="s">
        <v>8</v>
      </c>
      <c r="B22" s="89"/>
      <c r="C22" s="845">
        <f t="shared" ref="C22:N22" si="5">SUM(C18:C21)</f>
        <v>40.699999999999996</v>
      </c>
      <c r="D22" s="846">
        <f t="shared" si="5"/>
        <v>19.149999999999999</v>
      </c>
      <c r="E22" s="847">
        <f t="shared" si="5"/>
        <v>4.4399999999999995</v>
      </c>
      <c r="F22" s="847">
        <f t="shared" si="5"/>
        <v>7.36</v>
      </c>
      <c r="G22" s="847">
        <f t="shared" si="5"/>
        <v>2.2200000000000002</v>
      </c>
      <c r="H22" s="848">
        <f t="shared" si="5"/>
        <v>5.129999999999999</v>
      </c>
      <c r="I22" s="845">
        <f t="shared" si="5"/>
        <v>1.72</v>
      </c>
      <c r="J22" s="846">
        <f t="shared" si="5"/>
        <v>62.79</v>
      </c>
      <c r="K22" s="847">
        <f t="shared" si="5"/>
        <v>46.64</v>
      </c>
      <c r="L22" s="847">
        <f t="shared" si="5"/>
        <v>12.600000000000001</v>
      </c>
      <c r="M22" s="848">
        <f t="shared" si="5"/>
        <v>3.5500000000000003</v>
      </c>
      <c r="N22" s="849">
        <f t="shared" si="5"/>
        <v>124.36</v>
      </c>
    </row>
    <row r="24" spans="1:14">
      <c r="A24" s="165" t="s">
        <v>110</v>
      </c>
      <c r="C24" s="2"/>
      <c r="D24" s="2"/>
    </row>
  </sheetData>
  <mergeCells count="26">
    <mergeCell ref="C6:N6"/>
    <mergeCell ref="C7:C8"/>
    <mergeCell ref="I7:I8"/>
    <mergeCell ref="N7:N8"/>
    <mergeCell ref="L7:L8"/>
    <mergeCell ref="M7:M8"/>
    <mergeCell ref="F7:F8"/>
    <mergeCell ref="G7:G8"/>
    <mergeCell ref="H7:H8"/>
    <mergeCell ref="J7:J8"/>
    <mergeCell ref="K7:K8"/>
    <mergeCell ref="C16:C17"/>
    <mergeCell ref="I16:I17"/>
    <mergeCell ref="N16:N17"/>
    <mergeCell ref="D7:D8"/>
    <mergeCell ref="E7:E8"/>
    <mergeCell ref="C15:N15"/>
    <mergeCell ref="D16:D17"/>
    <mergeCell ref="E16:E17"/>
    <mergeCell ref="F16:F17"/>
    <mergeCell ref="G16:G17"/>
    <mergeCell ref="H16:H17"/>
    <mergeCell ref="J16:J17"/>
    <mergeCell ref="K16:K17"/>
    <mergeCell ref="L16:L17"/>
    <mergeCell ref="M16:M17"/>
  </mergeCells>
  <pageMargins left="0.7" right="0.7" top="0.75" bottom="0.75" header="0.3" footer="0.3"/>
  <pageSetup paperSize="9" orientation="portrait" r:id="rId1"/>
  <ignoredErrors>
    <ignoredError sqref="C14:M15 C19:M21 C18 E18:M18 C16:D17 I17:M17 N14:N15 N16:N17 I16:K16 M16" formula="1"/>
    <ignoredError sqref="D18" formula="1" formulaRange="1"/>
    <ignoredError sqref="D9"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3259-62C9-4762-82C9-23964E35638D}">
  <dimension ref="A1:O24"/>
  <sheetViews>
    <sheetView showGridLines="0" zoomScale="70" zoomScaleNormal="70" workbookViewId="0">
      <selection activeCell="L18" sqref="L18"/>
    </sheetView>
  </sheetViews>
  <sheetFormatPr baseColWidth="10" defaultColWidth="9.140625" defaultRowHeight="15.75"/>
  <cols>
    <col min="1" max="1" width="28.7109375" style="4" customWidth="1"/>
    <col min="2" max="2" width="1.42578125" style="4" customWidth="1"/>
    <col min="3" max="4" width="12.5703125" style="4" customWidth="1"/>
    <col min="5" max="5" width="11.7109375" style="4" customWidth="1"/>
    <col min="6" max="6" width="11.140625" style="4" customWidth="1"/>
    <col min="7" max="7" width="11.7109375" style="4" customWidth="1"/>
    <col min="8" max="8" width="11.28515625" style="4" bestFit="1" customWidth="1"/>
    <col min="9" max="9" width="14" style="4" customWidth="1"/>
    <col min="10" max="10" width="18.42578125" style="4" customWidth="1"/>
    <col min="11" max="12" width="19.42578125" style="4" customWidth="1"/>
    <col min="13" max="14" width="13.85546875" style="4" bestFit="1" customWidth="1"/>
    <col min="15" max="15" width="11.140625" style="4" customWidth="1"/>
    <col min="16" max="16" width="30.28515625" style="4" customWidth="1"/>
    <col min="17" max="17" width="1.42578125" style="4" customWidth="1"/>
    <col min="18" max="18" width="15.5703125" style="4" customWidth="1"/>
    <col min="19" max="19" width="14.85546875" style="4" customWidth="1"/>
    <col min="20" max="20" width="10.5703125" style="4" customWidth="1"/>
    <col min="21" max="21" width="13" style="4" customWidth="1"/>
    <col min="22" max="22" width="10.140625" style="4" customWidth="1"/>
    <col min="23" max="23" width="20.42578125" style="4" customWidth="1"/>
    <col min="24" max="24" width="29.140625" style="4" customWidth="1"/>
    <col min="25" max="25" width="17.140625" style="4" customWidth="1"/>
    <col min="26" max="26" width="12.28515625" style="4" customWidth="1"/>
    <col min="27" max="16384" width="9.140625" style="4"/>
  </cols>
  <sheetData>
    <row r="1" spans="1:15">
      <c r="A1" s="6" t="s">
        <v>0</v>
      </c>
      <c r="I1" s="11"/>
      <c r="J1" s="11"/>
    </row>
    <row r="2" spans="1:15">
      <c r="A2" s="43" t="s">
        <v>13</v>
      </c>
      <c r="I2" s="11"/>
      <c r="J2" s="11"/>
    </row>
    <row r="3" spans="1:15">
      <c r="A3" s="7" t="s">
        <v>111</v>
      </c>
    </row>
    <row r="4" spans="1:15">
      <c r="A4" s="2" t="s">
        <v>422</v>
      </c>
    </row>
    <row r="5" spans="1:15" ht="18" customHeight="1">
      <c r="A5" s="2" t="s">
        <v>401</v>
      </c>
    </row>
    <row r="6" spans="1:15" ht="23.25" customHeight="1">
      <c r="A6" s="85"/>
      <c r="B6" s="86"/>
      <c r="C6" s="1038" t="s">
        <v>112</v>
      </c>
      <c r="D6" s="1038"/>
      <c r="E6" s="1039"/>
      <c r="F6" s="1039"/>
      <c r="G6" s="1039"/>
      <c r="H6" s="1039"/>
      <c r="I6" s="1039"/>
      <c r="J6" s="1039"/>
      <c r="K6" s="1039"/>
      <c r="L6" s="1039"/>
      <c r="M6" s="1039"/>
      <c r="N6" s="1039"/>
      <c r="O6" s="117"/>
    </row>
    <row r="7" spans="1:15" s="91" customFormat="1" ht="23.25" customHeight="1">
      <c r="A7" s="94"/>
      <c r="B7" s="82" t="s">
        <v>95</v>
      </c>
      <c r="C7" s="1040" t="s">
        <v>113</v>
      </c>
      <c r="D7" s="1042" t="s">
        <v>4</v>
      </c>
      <c r="E7" s="1044" t="s">
        <v>55</v>
      </c>
      <c r="F7" s="1044" t="s">
        <v>114</v>
      </c>
      <c r="G7" s="1044" t="s">
        <v>115</v>
      </c>
      <c r="H7" s="1046" t="s">
        <v>116</v>
      </c>
      <c r="I7" s="1040" t="s">
        <v>5</v>
      </c>
      <c r="J7" s="1042" t="s">
        <v>6</v>
      </c>
      <c r="K7" s="1050" t="s">
        <v>117</v>
      </c>
      <c r="L7" s="1050" t="s">
        <v>549</v>
      </c>
      <c r="M7" s="1048" t="s">
        <v>118</v>
      </c>
      <c r="N7" s="1040" t="s">
        <v>8</v>
      </c>
      <c r="O7" s="117"/>
    </row>
    <row r="8" spans="1:15" s="92" customFormat="1">
      <c r="A8" s="94"/>
      <c r="B8" s="82"/>
      <c r="C8" s="1041"/>
      <c r="D8" s="1043"/>
      <c r="E8" s="1045"/>
      <c r="F8" s="1045"/>
      <c r="G8" s="1045"/>
      <c r="H8" s="1047"/>
      <c r="I8" s="1041"/>
      <c r="J8" s="1043"/>
      <c r="K8" s="1051"/>
      <c r="L8" s="1051"/>
      <c r="M8" s="1049"/>
      <c r="N8" s="1041"/>
      <c r="O8" s="4"/>
    </row>
    <row r="9" spans="1:15" ht="18" customHeight="1">
      <c r="A9" s="80" t="s">
        <v>119</v>
      </c>
      <c r="B9" s="87"/>
      <c r="C9" s="128">
        <v>12010.35</v>
      </c>
      <c r="D9" s="129">
        <f>SUM(E9:H9)</f>
        <v>1244.52</v>
      </c>
      <c r="E9" s="140"/>
      <c r="F9" s="140">
        <v>377.21</v>
      </c>
      <c r="G9" s="140">
        <v>300.99</v>
      </c>
      <c r="H9" s="160">
        <v>566.32000000000005</v>
      </c>
      <c r="I9" s="128">
        <v>306.83999999999997</v>
      </c>
      <c r="J9" s="129">
        <f>SUM(K9:M9)</f>
        <v>10069.52</v>
      </c>
      <c r="K9" s="140">
        <v>7751.8</v>
      </c>
      <c r="L9" s="140">
        <v>2317.7199999999998</v>
      </c>
      <c r="M9" s="140"/>
      <c r="N9" s="395">
        <f>C9+D9+I9+J9</f>
        <v>23631.230000000003</v>
      </c>
    </row>
    <row r="10" spans="1:15" ht="18" customHeight="1">
      <c r="A10" s="80" t="s">
        <v>120</v>
      </c>
      <c r="B10" s="87"/>
      <c r="C10" s="128">
        <v>2751.22</v>
      </c>
      <c r="D10" s="129"/>
      <c r="E10" s="140"/>
      <c r="F10" s="140"/>
      <c r="G10" s="140"/>
      <c r="H10" s="160"/>
      <c r="I10" s="128"/>
      <c r="J10" s="129"/>
      <c r="K10" s="140"/>
      <c r="L10" s="140"/>
      <c r="M10" s="140"/>
      <c r="N10" s="395">
        <f t="shared" ref="N10:N12" si="0">C10+D10+I10+J10</f>
        <v>2751.22</v>
      </c>
    </row>
    <row r="11" spans="1:15" ht="18" customHeight="1">
      <c r="A11" s="80" t="s">
        <v>121</v>
      </c>
      <c r="B11" s="87"/>
      <c r="C11" s="128"/>
      <c r="D11" s="129">
        <f t="shared" ref="D11:D12" si="1">SUM(E11:H11)</f>
        <v>1025.52</v>
      </c>
      <c r="E11" s="140">
        <v>217.81</v>
      </c>
      <c r="F11" s="140">
        <v>730.75</v>
      </c>
      <c r="G11" s="140"/>
      <c r="H11" s="160">
        <v>76.959999999999994</v>
      </c>
      <c r="I11" s="128"/>
      <c r="J11" s="129">
        <f t="shared" ref="J11:J12" si="2">SUM(K11:M11)</f>
        <v>416.25</v>
      </c>
      <c r="K11" s="140"/>
      <c r="L11" s="140"/>
      <c r="M11" s="140">
        <v>416.25</v>
      </c>
      <c r="N11" s="395">
        <f t="shared" si="0"/>
        <v>1441.77</v>
      </c>
    </row>
    <row r="12" spans="1:15" ht="18" customHeight="1">
      <c r="A12" s="817" t="s">
        <v>105</v>
      </c>
      <c r="B12" s="87"/>
      <c r="C12" s="819">
        <v>1526.2</v>
      </c>
      <c r="D12" s="820">
        <f t="shared" si="1"/>
        <v>751.37</v>
      </c>
      <c r="E12" s="821"/>
      <c r="F12" s="821">
        <v>32.340000000000003</v>
      </c>
      <c r="G12" s="821"/>
      <c r="H12" s="822">
        <v>719.03</v>
      </c>
      <c r="I12" s="819"/>
      <c r="J12" s="820">
        <f t="shared" si="2"/>
        <v>381.08</v>
      </c>
      <c r="K12" s="821"/>
      <c r="L12" s="821"/>
      <c r="M12" s="821">
        <v>381.08</v>
      </c>
      <c r="N12" s="823">
        <f t="shared" si="0"/>
        <v>2658.65</v>
      </c>
    </row>
    <row r="13" spans="1:15" ht="18" customHeight="1">
      <c r="A13" s="834" t="s">
        <v>8</v>
      </c>
      <c r="B13" s="397"/>
      <c r="C13" s="829">
        <f t="shared" ref="C13" si="3">SUM(C9:C12)</f>
        <v>16287.77</v>
      </c>
      <c r="D13" s="830">
        <f t="shared" ref="D13" si="4">SUM(D9:D12)</f>
        <v>3021.41</v>
      </c>
      <c r="E13" s="831">
        <f t="shared" ref="E13" si="5">SUM(E9:E12)</f>
        <v>217.81</v>
      </c>
      <c r="F13" s="831">
        <f t="shared" ref="F13" si="6">SUM(F9:F12)</f>
        <v>1140.3</v>
      </c>
      <c r="G13" s="831">
        <f t="shared" ref="G13" si="7">SUM(G9:G12)</f>
        <v>300.99</v>
      </c>
      <c r="H13" s="832">
        <f t="shared" ref="H13" si="8">SUM(H9:H12)</f>
        <v>1362.31</v>
      </c>
      <c r="I13" s="829">
        <f t="shared" ref="I13" si="9">SUM(I9:I12)</f>
        <v>306.83999999999997</v>
      </c>
      <c r="J13" s="830">
        <f t="shared" ref="J13" si="10">SUM(J9:J12)</f>
        <v>10866.85</v>
      </c>
      <c r="K13" s="831">
        <f t="shared" ref="K13" si="11">SUM(K9:K12)</f>
        <v>7751.8</v>
      </c>
      <c r="L13" s="831">
        <f t="shared" ref="L13" si="12">SUM(L9:L12)</f>
        <v>2317.7199999999998</v>
      </c>
      <c r="M13" s="831">
        <f t="shared" ref="M13" si="13">SUM(M9:M12)</f>
        <v>797.32999999999993</v>
      </c>
      <c r="N13" s="833">
        <f t="shared" ref="N13" si="14">SUM(N9:N12)</f>
        <v>30482.870000000006</v>
      </c>
    </row>
    <row r="14" spans="1:15">
      <c r="A14" s="818"/>
    </row>
    <row r="15" spans="1:15">
      <c r="A15" s="117"/>
      <c r="B15" s="93"/>
      <c r="C15" s="1038" t="s">
        <v>122</v>
      </c>
      <c r="D15" s="1038"/>
      <c r="E15" s="1038"/>
      <c r="F15" s="1038"/>
      <c r="G15" s="1038"/>
      <c r="H15" s="1038"/>
      <c r="I15" s="1038"/>
      <c r="J15" s="1038"/>
      <c r="K15" s="1038"/>
      <c r="L15" s="1038"/>
      <c r="M15" s="1038"/>
      <c r="N15" s="1038"/>
    </row>
    <row r="16" spans="1:15" ht="15.6" customHeight="1">
      <c r="A16" s="94"/>
      <c r="B16" s="82" t="s">
        <v>95</v>
      </c>
      <c r="C16" s="1040" t="s">
        <v>113</v>
      </c>
      <c r="D16" s="1042" t="s">
        <v>4</v>
      </c>
      <c r="E16" s="1044" t="s">
        <v>55</v>
      </c>
      <c r="F16" s="1044" t="s">
        <v>114</v>
      </c>
      <c r="G16" s="1044" t="s">
        <v>115</v>
      </c>
      <c r="H16" s="1046" t="s">
        <v>116</v>
      </c>
      <c r="I16" s="1040" t="s">
        <v>5</v>
      </c>
      <c r="J16" s="1042" t="s">
        <v>6</v>
      </c>
      <c r="K16" s="1050" t="s">
        <v>117</v>
      </c>
      <c r="L16" s="1050" t="s">
        <v>549</v>
      </c>
      <c r="M16" s="1048" t="s">
        <v>118</v>
      </c>
      <c r="N16" s="1040" t="s">
        <v>8</v>
      </c>
    </row>
    <row r="17" spans="1:14" ht="15.75" customHeight="1">
      <c r="A17" s="94"/>
      <c r="B17" s="82"/>
      <c r="C17" s="1041"/>
      <c r="D17" s="1043"/>
      <c r="E17" s="1045"/>
      <c r="F17" s="1045"/>
      <c r="G17" s="1045"/>
      <c r="H17" s="1047"/>
      <c r="I17" s="1041"/>
      <c r="J17" s="1043"/>
      <c r="K17" s="1051"/>
      <c r="L17" s="1051"/>
      <c r="M17" s="1049"/>
      <c r="N17" s="1041"/>
    </row>
    <row r="18" spans="1:14">
      <c r="A18" s="80" t="s">
        <v>119</v>
      </c>
      <c r="B18" s="87"/>
      <c r="C18" s="130">
        <v>32.799999999999997</v>
      </c>
      <c r="D18" s="131">
        <f>SUM(E18:H18)</f>
        <v>6.67</v>
      </c>
      <c r="E18" s="142"/>
      <c r="F18" s="142">
        <v>1.3</v>
      </c>
      <c r="G18" s="142">
        <v>2.2200000000000002</v>
      </c>
      <c r="H18" s="161">
        <v>3.15</v>
      </c>
      <c r="I18" s="130">
        <v>1.21</v>
      </c>
      <c r="J18" s="131">
        <f>SUM(K18:M18)</f>
        <v>58.29</v>
      </c>
      <c r="K18" s="142">
        <v>46.58</v>
      </c>
      <c r="L18" s="142">
        <v>11.71</v>
      </c>
      <c r="M18" s="161"/>
      <c r="N18" s="396">
        <f>C18+D18+I18+J18</f>
        <v>98.97</v>
      </c>
    </row>
    <row r="19" spans="1:14" ht="18">
      <c r="A19" s="80" t="s">
        <v>120</v>
      </c>
      <c r="B19" s="87"/>
      <c r="C19" s="130">
        <v>2.0699999999999998</v>
      </c>
      <c r="D19" s="131"/>
      <c r="E19" s="142"/>
      <c r="F19" s="142"/>
      <c r="G19" s="142"/>
      <c r="H19" s="161"/>
      <c r="I19" s="130"/>
      <c r="J19" s="131"/>
      <c r="K19" s="142"/>
      <c r="L19" s="142"/>
      <c r="M19" s="161"/>
      <c r="N19" s="396">
        <f>C19+D19+I19+J19</f>
        <v>2.0699999999999998</v>
      </c>
    </row>
    <row r="20" spans="1:14">
      <c r="A20" s="80" t="s">
        <v>121</v>
      </c>
      <c r="B20" s="87"/>
      <c r="C20" s="130">
        <v>0.19</v>
      </c>
      <c r="D20" s="131">
        <f t="shared" ref="D20:D21" si="15">SUM(E20:H20)</f>
        <v>6.1</v>
      </c>
      <c r="E20" s="142">
        <v>3.04</v>
      </c>
      <c r="F20" s="142">
        <v>3.05</v>
      </c>
      <c r="G20" s="142"/>
      <c r="H20" s="161">
        <v>0.01</v>
      </c>
      <c r="I20" s="130"/>
      <c r="J20" s="131">
        <f t="shared" ref="J20:J21" si="16">SUM(K20:M20)</f>
        <v>3.18</v>
      </c>
      <c r="K20" s="142"/>
      <c r="L20" s="142"/>
      <c r="M20" s="161">
        <v>3.18</v>
      </c>
      <c r="N20" s="396">
        <f t="shared" ref="N20:N21" si="17">C20+D20+I20+J20</f>
        <v>9.4700000000000006</v>
      </c>
    </row>
    <row r="21" spans="1:14">
      <c r="A21" s="817" t="s">
        <v>105</v>
      </c>
      <c r="B21" s="87"/>
      <c r="C21" s="840">
        <f>1.18+3.75</f>
        <v>4.93</v>
      </c>
      <c r="D21" s="841">
        <f t="shared" si="15"/>
        <v>0.09</v>
      </c>
      <c r="E21" s="842">
        <v>0.01</v>
      </c>
      <c r="F21" s="842">
        <v>7.0000000000000007E-2</v>
      </c>
      <c r="G21" s="842"/>
      <c r="H21" s="843">
        <v>0.01</v>
      </c>
      <c r="I21" s="840"/>
      <c r="J21" s="841">
        <f t="shared" si="16"/>
        <v>0.43</v>
      </c>
      <c r="K21" s="842">
        <v>0.03</v>
      </c>
      <c r="L21" s="842">
        <v>0.03</v>
      </c>
      <c r="M21" s="843">
        <v>0.37</v>
      </c>
      <c r="N21" s="844">
        <f t="shared" si="17"/>
        <v>5.4499999999999993</v>
      </c>
    </row>
    <row r="22" spans="1:14">
      <c r="A22" s="834" t="s">
        <v>8</v>
      </c>
      <c r="B22" s="89"/>
      <c r="C22" s="845">
        <f t="shared" ref="C22" si="18">SUM(C18:C21)</f>
        <v>39.989999999999995</v>
      </c>
      <c r="D22" s="846">
        <f t="shared" ref="D22" si="19">SUM(D18:D21)</f>
        <v>12.86</v>
      </c>
      <c r="E22" s="847">
        <f t="shared" ref="E22" si="20">SUM(E18:E21)</f>
        <v>3.05</v>
      </c>
      <c r="F22" s="847">
        <f t="shared" ref="F22" si="21">SUM(F18:F21)</f>
        <v>4.42</v>
      </c>
      <c r="G22" s="847">
        <f t="shared" ref="G22" si="22">SUM(G18:G21)</f>
        <v>2.2200000000000002</v>
      </c>
      <c r="H22" s="848">
        <f t="shared" ref="H22" si="23">SUM(H18:H21)</f>
        <v>3.1699999999999995</v>
      </c>
      <c r="I22" s="845">
        <f t="shared" ref="I22" si="24">SUM(I18:I21)</f>
        <v>1.21</v>
      </c>
      <c r="J22" s="846">
        <f t="shared" ref="J22" si="25">SUM(J18:J21)</f>
        <v>61.9</v>
      </c>
      <c r="K22" s="847">
        <f t="shared" ref="K22" si="26">SUM(K18:K21)</f>
        <v>46.61</v>
      </c>
      <c r="L22" s="847">
        <f t="shared" ref="L22" si="27">SUM(L18:L21)</f>
        <v>11.74</v>
      </c>
      <c r="M22" s="848">
        <f t="shared" ref="M22" si="28">SUM(M18:M21)</f>
        <v>3.5500000000000003</v>
      </c>
      <c r="N22" s="849">
        <f t="shared" ref="N22" si="29">SUM(N18:N21)</f>
        <v>115.96</v>
      </c>
    </row>
    <row r="24" spans="1:14">
      <c r="A24" s="165" t="s">
        <v>110</v>
      </c>
      <c r="C24" s="2"/>
      <c r="D24" s="2"/>
    </row>
  </sheetData>
  <mergeCells count="26">
    <mergeCell ref="C6:N6"/>
    <mergeCell ref="C7:C8"/>
    <mergeCell ref="I7:I8"/>
    <mergeCell ref="N7:N8"/>
    <mergeCell ref="L7:L8"/>
    <mergeCell ref="M7:M8"/>
    <mergeCell ref="F7:F8"/>
    <mergeCell ref="G7:G8"/>
    <mergeCell ref="H7:H8"/>
    <mergeCell ref="J7:J8"/>
    <mergeCell ref="K7:K8"/>
    <mergeCell ref="C16:C17"/>
    <mergeCell ref="I16:I17"/>
    <mergeCell ref="N16:N17"/>
    <mergeCell ref="D7:D8"/>
    <mergeCell ref="E7:E8"/>
    <mergeCell ref="C15:N15"/>
    <mergeCell ref="D16:D17"/>
    <mergeCell ref="E16:E17"/>
    <mergeCell ref="F16:F17"/>
    <mergeCell ref="G16:G17"/>
    <mergeCell ref="H16:H17"/>
    <mergeCell ref="J16:J17"/>
    <mergeCell ref="K16:K17"/>
    <mergeCell ref="L16:L17"/>
    <mergeCell ref="M16:M17"/>
  </mergeCells>
  <pageMargins left="0.7" right="0.7" top="0.75" bottom="0.75" header="0.3" footer="0.3"/>
  <pageSetup paperSize="9" orientation="portrait" r:id="rId1"/>
  <ignoredErrors>
    <ignoredError sqref="C14:M15 C19:M21 C18 E18:M18 C16:D17 I17:M17 N14:N15 N16:N17 I16:K16 M16" formula="1"/>
    <ignoredError sqref="D18" formula="1" formulaRange="1"/>
    <ignoredError sqref="D9"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F01DA-84E3-43D8-BBC0-02136686A7F2}">
  <dimension ref="A1:M13"/>
  <sheetViews>
    <sheetView showGridLines="0" zoomScale="90" zoomScaleNormal="90" workbookViewId="0">
      <selection activeCell="G4" sqref="G4"/>
    </sheetView>
  </sheetViews>
  <sheetFormatPr baseColWidth="10" defaultColWidth="9.140625" defaultRowHeight="15.75"/>
  <cols>
    <col min="1" max="1" width="28.5703125" style="14" customWidth="1"/>
    <col min="2" max="5" width="12.5703125" style="14" customWidth="1"/>
    <col min="6" max="6" width="17.42578125" style="14" customWidth="1"/>
    <col min="7" max="7" width="13.140625" style="14" customWidth="1"/>
    <col min="8" max="8" width="10.5703125" style="14" customWidth="1"/>
    <col min="9" max="12" width="10.5703125" style="15" customWidth="1"/>
    <col min="13" max="13" width="12.5703125" style="16" customWidth="1"/>
    <col min="14" max="14" width="14" style="14" customWidth="1"/>
    <col min="15" max="15" width="11" style="14" customWidth="1"/>
    <col min="16" max="16" width="10.85546875" style="14" customWidth="1"/>
    <col min="17" max="16384" width="9.140625" style="14"/>
  </cols>
  <sheetData>
    <row r="1" spans="1:13">
      <c r="A1" s="6" t="s">
        <v>0</v>
      </c>
      <c r="B1" s="4"/>
      <c r="C1" s="4"/>
      <c r="D1" s="4"/>
      <c r="E1" s="4"/>
    </row>
    <row r="2" spans="1:13">
      <c r="A2" s="41" t="s">
        <v>14</v>
      </c>
      <c r="B2" s="4"/>
      <c r="C2" s="4"/>
      <c r="D2" s="4"/>
      <c r="E2" s="4"/>
    </row>
    <row r="3" spans="1:13">
      <c r="A3" s="7" t="s">
        <v>402</v>
      </c>
      <c r="B3" s="4"/>
      <c r="C3" s="4"/>
      <c r="D3" s="4"/>
      <c r="E3" s="4"/>
    </row>
    <row r="4" spans="1:13">
      <c r="B4" s="4"/>
      <c r="C4" s="4"/>
      <c r="D4" s="4"/>
      <c r="E4" s="4"/>
      <c r="G4" s="1110" t="s">
        <v>582</v>
      </c>
    </row>
    <row r="5" spans="1:13">
      <c r="A5" s="4"/>
      <c r="B5" s="4"/>
      <c r="C5" s="4"/>
      <c r="D5" s="4"/>
      <c r="E5" s="4"/>
      <c r="G5" s="1111"/>
    </row>
    <row r="6" spans="1:13" ht="18" customHeight="1">
      <c r="A6" s="285" t="s">
        <v>448</v>
      </c>
      <c r="B6" s="286" t="s">
        <v>17</v>
      </c>
      <c r="C6" s="287" t="s">
        <v>20</v>
      </c>
      <c r="D6" s="288" t="s">
        <v>449</v>
      </c>
      <c r="E6" s="289" t="s">
        <v>450</v>
      </c>
      <c r="F6" s="54"/>
      <c r="G6" s="398"/>
      <c r="H6" s="398"/>
      <c r="I6" s="399" t="s">
        <v>57</v>
      </c>
      <c r="J6" s="399" t="s">
        <v>58</v>
      </c>
      <c r="K6" s="399" t="s">
        <v>59</v>
      </c>
      <c r="L6" s="399" t="s">
        <v>60</v>
      </c>
      <c r="M6" s="400" t="s">
        <v>61</v>
      </c>
    </row>
    <row r="7" spans="1:13" ht="18" customHeight="1">
      <c r="A7" s="290" t="s">
        <v>25</v>
      </c>
      <c r="B7" s="291">
        <v>10792</v>
      </c>
      <c r="C7" s="292">
        <v>13237</v>
      </c>
      <c r="D7" s="797">
        <v>0.22700000000000001</v>
      </c>
      <c r="E7" s="800">
        <v>0.22500000000000001</v>
      </c>
      <c r="F7" s="54"/>
      <c r="G7" s="401" t="s">
        <v>451</v>
      </c>
      <c r="H7" s="403">
        <v>2020</v>
      </c>
      <c r="I7" s="793">
        <v>-5.2</v>
      </c>
      <c r="J7" s="793">
        <v>-1.4</v>
      </c>
      <c r="K7" s="793">
        <v>0.1</v>
      </c>
      <c r="L7" s="793">
        <v>-0.3</v>
      </c>
      <c r="M7" s="790">
        <v>-6.7</v>
      </c>
    </row>
    <row r="8" spans="1:13" ht="18" customHeight="1">
      <c r="A8" s="293" t="s">
        <v>26</v>
      </c>
      <c r="B8" s="310">
        <v>433</v>
      </c>
      <c r="C8" s="311">
        <v>445</v>
      </c>
      <c r="D8" s="798">
        <v>2.5999999999999999E-2</v>
      </c>
      <c r="E8" s="801">
        <v>0.02</v>
      </c>
      <c r="F8" s="54"/>
      <c r="G8" s="402" t="s">
        <v>50</v>
      </c>
      <c r="H8" s="405">
        <v>2021</v>
      </c>
      <c r="I8" s="794">
        <v>-1.2</v>
      </c>
      <c r="J8" s="794">
        <v>3.2</v>
      </c>
      <c r="K8" s="794">
        <v>0.1</v>
      </c>
      <c r="L8" s="794">
        <v>1.3</v>
      </c>
      <c r="M8" s="791">
        <v>3.4</v>
      </c>
    </row>
    <row r="9" spans="1:13" ht="18" customHeight="1">
      <c r="A9" s="293" t="s">
        <v>27</v>
      </c>
      <c r="B9" s="310">
        <v>184</v>
      </c>
      <c r="C9" s="311">
        <v>174</v>
      </c>
      <c r="D9" s="798">
        <v>-5.5E-2</v>
      </c>
      <c r="E9" s="801">
        <v>-6.4000000000000001E-2</v>
      </c>
      <c r="F9" s="54"/>
      <c r="G9" s="307"/>
      <c r="H9" s="408" t="s">
        <v>62</v>
      </c>
      <c r="I9" s="795">
        <v>4</v>
      </c>
      <c r="J9" s="795">
        <v>4.5999999999999996</v>
      </c>
      <c r="K9" s="995" t="s">
        <v>545</v>
      </c>
      <c r="L9" s="795">
        <v>1.6</v>
      </c>
      <c r="M9" s="792">
        <v>10.1</v>
      </c>
    </row>
    <row r="10" spans="1:13" ht="18" customHeight="1">
      <c r="A10" t="s">
        <v>512</v>
      </c>
      <c r="B10" s="310">
        <v>144</v>
      </c>
      <c r="C10" s="311">
        <v>155</v>
      </c>
      <c r="D10" s="798">
        <v>7.5999999999999998E-2</v>
      </c>
      <c r="E10" s="801" t="s">
        <v>28</v>
      </c>
      <c r="F10" s="54"/>
      <c r="G10" s="1052" t="s">
        <v>468</v>
      </c>
      <c r="H10" s="403">
        <v>2020</v>
      </c>
      <c r="I10" s="789">
        <v>-52</v>
      </c>
      <c r="J10" s="789">
        <v>-14</v>
      </c>
      <c r="K10" s="789">
        <v>1</v>
      </c>
      <c r="L10" s="789">
        <v>-3</v>
      </c>
      <c r="M10" s="788">
        <v>-67</v>
      </c>
    </row>
    <row r="11" spans="1:13" ht="18" customHeight="1">
      <c r="A11" s="298" t="s">
        <v>29</v>
      </c>
      <c r="B11" s="335">
        <v>134</v>
      </c>
      <c r="C11" s="355">
        <v>145</v>
      </c>
      <c r="D11" s="799">
        <v>8.2000000000000003E-2</v>
      </c>
      <c r="E11" s="806" t="s">
        <v>28</v>
      </c>
      <c r="F11" s="54"/>
      <c r="G11" s="1053"/>
      <c r="H11" s="405">
        <v>2021</v>
      </c>
      <c r="I11" s="787">
        <v>-12</v>
      </c>
      <c r="J11" s="787">
        <v>32</v>
      </c>
      <c r="K11" s="787">
        <v>1</v>
      </c>
      <c r="L11" s="787">
        <v>13</v>
      </c>
      <c r="M11" s="786">
        <v>34</v>
      </c>
    </row>
    <row r="12" spans="1:13" ht="18.95" customHeight="1">
      <c r="A12" s="90"/>
      <c r="B12" s="25"/>
      <c r="C12" s="25"/>
      <c r="D12" s="25"/>
      <c r="E12" s="25"/>
      <c r="F12" s="54"/>
      <c r="G12" s="1054"/>
      <c r="H12" s="408" t="s">
        <v>62</v>
      </c>
      <c r="I12" s="785">
        <v>40</v>
      </c>
      <c r="J12" s="785">
        <v>46</v>
      </c>
      <c r="K12" s="996" t="s">
        <v>544</v>
      </c>
      <c r="L12" s="785">
        <v>16</v>
      </c>
      <c r="M12" s="784">
        <v>101</v>
      </c>
    </row>
    <row r="13" spans="1:13">
      <c r="A13" s="127"/>
    </row>
  </sheetData>
  <mergeCells count="1">
    <mergeCell ref="G10:G12"/>
  </mergeCells>
  <pageMargins left="0.7" right="0.7" top="0.75" bottom="0.75" header="0.3" footer="0.3"/>
  <pageSetup paperSize="9" orientation="portrait" r:id="rId1"/>
  <ignoredErrors>
    <ignoredError sqref="K9:K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75BE0-425C-4240-9C08-3BC53F1C96EC}">
  <dimension ref="A1:J29"/>
  <sheetViews>
    <sheetView showGridLines="0" zoomScaleNormal="100" workbookViewId="0">
      <selection activeCell="B19" sqref="B19:H26"/>
    </sheetView>
  </sheetViews>
  <sheetFormatPr baseColWidth="10" defaultColWidth="9.140625" defaultRowHeight="15.75"/>
  <cols>
    <col min="1" max="1" width="25.42578125" style="4" customWidth="1"/>
    <col min="2" max="7" width="16.5703125" style="4" customWidth="1"/>
    <col min="8" max="8" width="12.5703125" style="4" customWidth="1"/>
    <col min="9" max="9" width="9.140625" style="4"/>
    <col min="10" max="10" width="9.140625" style="30"/>
    <col min="11" max="16384" width="9.140625" style="4"/>
  </cols>
  <sheetData>
    <row r="1" spans="1:10">
      <c r="A1" s="119" t="s">
        <v>0</v>
      </c>
    </row>
    <row r="2" spans="1:10">
      <c r="A2" s="124" t="s">
        <v>19</v>
      </c>
    </row>
    <row r="3" spans="1:10">
      <c r="A3" s="125"/>
    </row>
    <row r="5" spans="1:10" ht="23.25" customHeight="1">
      <c r="A5" s="187" t="s">
        <v>20</v>
      </c>
      <c r="B5" s="1029" t="s">
        <v>2</v>
      </c>
      <c r="C5" s="1029" t="s">
        <v>3</v>
      </c>
      <c r="D5" s="1029" t="s">
        <v>4</v>
      </c>
      <c r="E5" s="188"/>
      <c r="F5" s="1029" t="s">
        <v>6</v>
      </c>
      <c r="G5" s="1029" t="s">
        <v>7</v>
      </c>
      <c r="H5" s="1027" t="s">
        <v>8</v>
      </c>
    </row>
    <row r="6" spans="1:10" s="8" customFormat="1" ht="20.100000000000001" customHeight="1">
      <c r="A6" s="190" t="s">
        <v>9</v>
      </c>
      <c r="B6" s="1030"/>
      <c r="C6" s="1030"/>
      <c r="D6" s="1030"/>
      <c r="E6" s="189" t="s">
        <v>5</v>
      </c>
      <c r="F6" s="1030"/>
      <c r="G6" s="1030"/>
      <c r="H6" s="1028"/>
      <c r="J6" s="31"/>
    </row>
    <row r="7" spans="1:10">
      <c r="A7" s="191" t="s">
        <v>10</v>
      </c>
      <c r="B7" s="755">
        <v>462</v>
      </c>
      <c r="C7" s="755">
        <v>176</v>
      </c>
      <c r="D7" s="755">
        <v>1035</v>
      </c>
      <c r="E7" s="755">
        <v>83</v>
      </c>
      <c r="F7" s="755">
        <v>11</v>
      </c>
      <c r="G7" s="755">
        <v>-67</v>
      </c>
      <c r="H7" s="756">
        <v>1700</v>
      </c>
      <c r="J7" s="32"/>
    </row>
    <row r="8" spans="1:10">
      <c r="A8" s="192" t="s">
        <v>11</v>
      </c>
      <c r="B8" s="757">
        <v>3520</v>
      </c>
      <c r="C8" s="757">
        <v>119</v>
      </c>
      <c r="D8" s="757">
        <v>470</v>
      </c>
      <c r="E8" s="757"/>
      <c r="F8" s="757">
        <v>18</v>
      </c>
      <c r="G8" s="757">
        <v>-7</v>
      </c>
      <c r="H8" s="758">
        <v>4121</v>
      </c>
      <c r="J8" s="32"/>
    </row>
    <row r="9" spans="1:10">
      <c r="A9" s="193" t="s">
        <v>12</v>
      </c>
      <c r="B9" s="757">
        <v>593</v>
      </c>
      <c r="C9" s="757">
        <v>207</v>
      </c>
      <c r="D9" s="757">
        <v>-3</v>
      </c>
      <c r="E9" s="757">
        <v>71</v>
      </c>
      <c r="F9" s="757">
        <v>41</v>
      </c>
      <c r="G9" s="757">
        <v>-109</v>
      </c>
      <c r="H9" s="758">
        <v>799</v>
      </c>
      <c r="J9" s="32"/>
    </row>
    <row r="10" spans="1:10">
      <c r="A10" s="194" t="s">
        <v>13</v>
      </c>
      <c r="B10" s="757"/>
      <c r="C10" s="757">
        <v>743</v>
      </c>
      <c r="D10" s="757">
        <v>424</v>
      </c>
      <c r="E10" s="757">
        <v>43</v>
      </c>
      <c r="F10" s="757">
        <v>448</v>
      </c>
      <c r="G10" s="757">
        <v>-30</v>
      </c>
      <c r="H10" s="758">
        <v>1628</v>
      </c>
      <c r="J10" s="32"/>
    </row>
    <row r="11" spans="1:10">
      <c r="A11" s="194" t="s">
        <v>14</v>
      </c>
      <c r="B11" s="757">
        <v>356</v>
      </c>
      <c r="C11" s="757">
        <v>60</v>
      </c>
      <c r="D11" s="757"/>
      <c r="E11" s="757"/>
      <c r="F11" s="757">
        <v>48</v>
      </c>
      <c r="G11" s="757">
        <v>-20</v>
      </c>
      <c r="H11" s="758">
        <v>445</v>
      </c>
      <c r="J11" s="32"/>
    </row>
    <row r="12" spans="1:10">
      <c r="A12" s="195" t="s">
        <v>15</v>
      </c>
      <c r="B12" s="757"/>
      <c r="C12" s="757">
        <v>1413</v>
      </c>
      <c r="D12" s="757"/>
      <c r="E12" s="757"/>
      <c r="F12" s="757"/>
      <c r="G12" s="757"/>
      <c r="H12" s="758">
        <v>1413</v>
      </c>
      <c r="J12" s="32"/>
    </row>
    <row r="13" spans="1:10">
      <c r="A13" s="196" t="s">
        <v>434</v>
      </c>
      <c r="B13" s="759"/>
      <c r="C13" s="759">
        <v>0</v>
      </c>
      <c r="D13" s="759">
        <v>1</v>
      </c>
      <c r="E13" s="759">
        <v>10</v>
      </c>
      <c r="F13" s="759">
        <v>-2</v>
      </c>
      <c r="G13" s="759">
        <v>449</v>
      </c>
      <c r="H13" s="760">
        <v>457</v>
      </c>
      <c r="J13" s="32"/>
    </row>
    <row r="14" spans="1:10" ht="18" customHeight="1">
      <c r="A14" s="197" t="s">
        <v>16</v>
      </c>
      <c r="B14" s="761">
        <v>4931</v>
      </c>
      <c r="C14" s="761">
        <v>2717</v>
      </c>
      <c r="D14" s="761">
        <v>1928</v>
      </c>
      <c r="E14" s="761">
        <v>208</v>
      </c>
      <c r="F14" s="761">
        <v>565</v>
      </c>
      <c r="G14" s="761">
        <v>215</v>
      </c>
      <c r="H14" s="761">
        <v>10563</v>
      </c>
      <c r="J14" s="32"/>
    </row>
    <row r="15" spans="1:10" ht="17.25" customHeight="1">
      <c r="A15" s="200"/>
      <c r="B15" s="204"/>
      <c r="C15" s="204"/>
      <c r="D15" s="204"/>
      <c r="E15" s="204"/>
      <c r="F15" s="204"/>
      <c r="G15" s="205"/>
      <c r="H15" s="204"/>
    </row>
    <row r="16" spans="1:10" ht="17.25" customHeight="1">
      <c r="A16" s="202"/>
      <c r="B16" s="206"/>
      <c r="C16" s="206"/>
      <c r="D16" s="206"/>
      <c r="E16" s="206"/>
      <c r="F16" s="206"/>
      <c r="G16" s="207"/>
      <c r="H16" s="206"/>
    </row>
    <row r="17" spans="1:10" ht="23.25" customHeight="1">
      <c r="A17" s="187" t="s">
        <v>17</v>
      </c>
      <c r="B17" s="1029" t="s">
        <v>2</v>
      </c>
      <c r="C17" s="1029" t="s">
        <v>3</v>
      </c>
      <c r="D17" s="1029" t="s">
        <v>4</v>
      </c>
      <c r="E17" s="1029" t="s">
        <v>5</v>
      </c>
      <c r="F17" s="1029" t="s">
        <v>6</v>
      </c>
      <c r="G17" s="1029" t="s">
        <v>7</v>
      </c>
      <c r="H17" s="1027" t="s">
        <v>8</v>
      </c>
    </row>
    <row r="18" spans="1:10" ht="22.5" customHeight="1">
      <c r="A18" s="190" t="s">
        <v>9</v>
      </c>
      <c r="B18" s="1030"/>
      <c r="C18" s="1030"/>
      <c r="D18" s="1030"/>
      <c r="E18" s="1030"/>
      <c r="F18" s="1030"/>
      <c r="G18" s="1030"/>
      <c r="H18" s="1028"/>
      <c r="J18" s="31"/>
    </row>
    <row r="19" spans="1:10">
      <c r="A19" s="191" t="s">
        <v>10</v>
      </c>
      <c r="B19" s="755">
        <v>391</v>
      </c>
      <c r="C19" s="755">
        <v>142</v>
      </c>
      <c r="D19" s="755">
        <v>924</v>
      </c>
      <c r="E19" s="755">
        <v>85</v>
      </c>
      <c r="F19" s="755">
        <v>74</v>
      </c>
      <c r="G19" s="755">
        <v>-40</v>
      </c>
      <c r="H19" s="756">
        <v>1576</v>
      </c>
      <c r="J19" s="32"/>
    </row>
    <row r="20" spans="1:10">
      <c r="A20" s="192" t="s">
        <v>11</v>
      </c>
      <c r="B20" s="757">
        <v>3289</v>
      </c>
      <c r="C20" s="757">
        <v>108</v>
      </c>
      <c r="D20" s="757">
        <v>449</v>
      </c>
      <c r="E20" s="757">
        <v>2</v>
      </c>
      <c r="F20" s="757">
        <v>6</v>
      </c>
      <c r="G20" s="757">
        <v>-6</v>
      </c>
      <c r="H20" s="758">
        <v>3848</v>
      </c>
      <c r="J20" s="32"/>
    </row>
    <row r="21" spans="1:10">
      <c r="A21" s="193" t="s">
        <v>12</v>
      </c>
      <c r="B21" s="757">
        <v>534</v>
      </c>
      <c r="C21" s="757">
        <v>186</v>
      </c>
      <c r="D21" s="757">
        <v>4</v>
      </c>
      <c r="E21" s="757">
        <v>27</v>
      </c>
      <c r="F21" s="757">
        <v>48</v>
      </c>
      <c r="G21" s="757">
        <v>-62</v>
      </c>
      <c r="H21" s="758">
        <v>738</v>
      </c>
      <c r="J21" s="32"/>
    </row>
    <row r="22" spans="1:10">
      <c r="A22" s="194" t="s">
        <v>13</v>
      </c>
      <c r="B22" s="757"/>
      <c r="C22" s="757">
        <v>607</v>
      </c>
      <c r="D22" s="757">
        <v>614</v>
      </c>
      <c r="E22" s="757">
        <v>40</v>
      </c>
      <c r="F22" s="757">
        <v>472</v>
      </c>
      <c r="G22" s="757">
        <v>-25</v>
      </c>
      <c r="H22" s="758">
        <v>1708</v>
      </c>
      <c r="J22" s="32"/>
    </row>
    <row r="23" spans="1:10">
      <c r="A23" s="194" t="s">
        <v>14</v>
      </c>
      <c r="B23" s="757">
        <v>256</v>
      </c>
      <c r="C23" s="757">
        <v>200</v>
      </c>
      <c r="D23" s="757">
        <v>2</v>
      </c>
      <c r="E23" s="757"/>
      <c r="F23" s="757">
        <v>25</v>
      </c>
      <c r="G23" s="757">
        <v>-48</v>
      </c>
      <c r="H23" s="758">
        <v>433</v>
      </c>
      <c r="J23" s="32"/>
    </row>
    <row r="24" spans="1:10">
      <c r="A24" s="195" t="s">
        <v>15</v>
      </c>
      <c r="B24" s="757"/>
      <c r="C24" s="757">
        <v>415</v>
      </c>
      <c r="D24" s="757"/>
      <c r="E24" s="757"/>
      <c r="F24" s="757"/>
      <c r="G24" s="757"/>
      <c r="H24" s="758">
        <v>415</v>
      </c>
      <c r="J24" s="32"/>
    </row>
    <row r="25" spans="1:10">
      <c r="A25" s="196" t="s">
        <v>434</v>
      </c>
      <c r="B25" s="759"/>
      <c r="C25" s="759">
        <v>21</v>
      </c>
      <c r="D25" s="759">
        <v>-1</v>
      </c>
      <c r="E25" s="759">
        <v>15</v>
      </c>
      <c r="F25" s="759">
        <v>-8</v>
      </c>
      <c r="G25" s="759">
        <v>162</v>
      </c>
      <c r="H25" s="760">
        <v>189</v>
      </c>
      <c r="J25" s="32"/>
    </row>
    <row r="26" spans="1:10">
      <c r="A26" s="197" t="s">
        <v>16</v>
      </c>
      <c r="B26" s="761">
        <v>4470</v>
      </c>
      <c r="C26" s="761">
        <v>1680</v>
      </c>
      <c r="D26" s="761">
        <v>1992</v>
      </c>
      <c r="E26" s="761">
        <v>168</v>
      </c>
      <c r="F26" s="761">
        <v>617</v>
      </c>
      <c r="G26" s="761">
        <v>-19</v>
      </c>
      <c r="H26" s="761">
        <v>8908</v>
      </c>
      <c r="J26" s="32"/>
    </row>
    <row r="27" spans="1:10">
      <c r="A27" s="126"/>
      <c r="B27" s="125"/>
    </row>
    <row r="28" spans="1:10" s="103" customFormat="1" ht="12.75">
      <c r="A28" s="159" t="s">
        <v>429</v>
      </c>
      <c r="B28" s="127"/>
      <c r="J28" s="104"/>
    </row>
    <row r="29" spans="1:10" s="103" customFormat="1" ht="12.75">
      <c r="A29" s="158"/>
      <c r="J29" s="104"/>
    </row>
  </sheetData>
  <mergeCells count="13">
    <mergeCell ref="B17:B18"/>
    <mergeCell ref="C17:C18"/>
    <mergeCell ref="H5:H6"/>
    <mergeCell ref="B5:B6"/>
    <mergeCell ref="C5:C6"/>
    <mergeCell ref="D5:D6"/>
    <mergeCell ref="F5:F6"/>
    <mergeCell ref="G5:G6"/>
    <mergeCell ref="D17:D18"/>
    <mergeCell ref="E17:E18"/>
    <mergeCell ref="F17:F18"/>
    <mergeCell ref="G17:G18"/>
    <mergeCell ref="H17:H1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EA8A-0667-4C40-93C7-80641BA96D30}">
  <dimension ref="A1:M28"/>
  <sheetViews>
    <sheetView showGridLines="0" zoomScale="90" zoomScaleNormal="90" workbookViewId="0">
      <selection activeCell="P25" sqref="P25"/>
    </sheetView>
  </sheetViews>
  <sheetFormatPr baseColWidth="10" defaultColWidth="9.140625" defaultRowHeight="15.75"/>
  <cols>
    <col min="1" max="1" width="26.5703125" style="4" customWidth="1"/>
    <col min="2" max="2" width="3.5703125" style="4" customWidth="1"/>
    <col min="3" max="5" width="13" style="4" customWidth="1"/>
    <col min="6" max="6" width="3.5703125" style="4" customWidth="1"/>
    <col min="7" max="9" width="13" style="4" customWidth="1"/>
    <col min="10" max="10" width="3.5703125" style="4" customWidth="1"/>
    <col min="11" max="13" width="13" style="4" customWidth="1"/>
    <col min="14" max="16384" width="9.140625" style="4"/>
  </cols>
  <sheetData>
    <row r="1" spans="1:13">
      <c r="A1" s="6" t="s">
        <v>0</v>
      </c>
    </row>
    <row r="2" spans="1:13">
      <c r="A2" s="41" t="s">
        <v>14</v>
      </c>
    </row>
    <row r="3" spans="1:13">
      <c r="A3" s="7" t="s">
        <v>124</v>
      </c>
    </row>
    <row r="4" spans="1:13" ht="16.5" thickBot="1">
      <c r="A4" s="7"/>
    </row>
    <row r="5" spans="1:13" ht="24.95" customHeight="1">
      <c r="A5" s="409" t="s">
        <v>339</v>
      </c>
      <c r="B5" s="411"/>
      <c r="C5" s="1055" t="s">
        <v>125</v>
      </c>
      <c r="D5" s="1055"/>
      <c r="E5" s="1056"/>
      <c r="F5" s="412"/>
      <c r="G5" s="1057" t="s">
        <v>126</v>
      </c>
      <c r="H5" s="1055"/>
      <c r="I5" s="1055"/>
      <c r="J5" s="411"/>
      <c r="K5" s="1055" t="s">
        <v>127</v>
      </c>
      <c r="L5" s="1055"/>
      <c r="M5" s="1056"/>
    </row>
    <row r="6" spans="1:13" ht="27" customHeight="1">
      <c r="A6" s="410" t="s">
        <v>50</v>
      </c>
      <c r="B6" s="413"/>
      <c r="C6" s="414" t="s">
        <v>128</v>
      </c>
      <c r="D6" s="414" t="s">
        <v>129</v>
      </c>
      <c r="E6" s="415" t="s">
        <v>8</v>
      </c>
      <c r="F6" s="413"/>
      <c r="G6" s="414" t="s">
        <v>128</v>
      </c>
      <c r="H6" s="414" t="s">
        <v>129</v>
      </c>
      <c r="I6" s="415" t="s">
        <v>8</v>
      </c>
      <c r="J6" s="413"/>
      <c r="K6" s="414" t="s">
        <v>128</v>
      </c>
      <c r="L6" s="414" t="s">
        <v>129</v>
      </c>
      <c r="M6" s="416" t="s">
        <v>8</v>
      </c>
    </row>
    <row r="7" spans="1:13" s="50" customFormat="1" ht="18" customHeight="1">
      <c r="A7" s="417" t="s">
        <v>2</v>
      </c>
      <c r="B7" s="418"/>
      <c r="C7" s="419"/>
      <c r="D7" s="419"/>
      <c r="E7" s="420"/>
      <c r="F7" s="421"/>
      <c r="G7" s="419">
        <v>79.3</v>
      </c>
      <c r="H7" s="419">
        <v>23.3</v>
      </c>
      <c r="I7" s="420">
        <v>102.6</v>
      </c>
      <c r="J7" s="421"/>
      <c r="K7" s="419">
        <v>79.3</v>
      </c>
      <c r="L7" s="419">
        <v>23.3</v>
      </c>
      <c r="M7" s="422">
        <v>102.6</v>
      </c>
    </row>
    <row r="8" spans="1:13" s="59" customFormat="1" ht="18" customHeight="1">
      <c r="A8" s="423" t="s">
        <v>130</v>
      </c>
      <c r="B8" s="424"/>
      <c r="C8" s="425"/>
      <c r="D8" s="425"/>
      <c r="E8" s="426"/>
      <c r="F8" s="427"/>
      <c r="G8" s="425"/>
      <c r="H8" s="1013">
        <v>18</v>
      </c>
      <c r="I8" s="1015">
        <v>18</v>
      </c>
      <c r="J8" s="1016"/>
      <c r="K8" s="1013"/>
      <c r="L8" s="1013">
        <v>18</v>
      </c>
      <c r="M8" s="1014">
        <v>18</v>
      </c>
    </row>
    <row r="9" spans="1:13" s="50" customFormat="1" ht="18" customHeight="1">
      <c r="A9" s="428" t="s">
        <v>3</v>
      </c>
      <c r="B9" s="418"/>
      <c r="C9" s="406">
        <v>50.8</v>
      </c>
      <c r="D9" s="406">
        <v>29.9</v>
      </c>
      <c r="E9" s="407">
        <v>80.7</v>
      </c>
      <c r="F9" s="421"/>
      <c r="G9" s="406">
        <v>51.8</v>
      </c>
      <c r="H9" s="406">
        <v>10.5</v>
      </c>
      <c r="I9" s="407">
        <v>62.3</v>
      </c>
      <c r="J9" s="421"/>
      <c r="K9" s="406">
        <v>102.6</v>
      </c>
      <c r="L9" s="406">
        <v>40.4</v>
      </c>
      <c r="M9" s="429">
        <v>143</v>
      </c>
    </row>
    <row r="10" spans="1:13" s="50" customFormat="1" ht="18" customHeight="1">
      <c r="A10" s="428" t="s">
        <v>4</v>
      </c>
      <c r="B10" s="418"/>
      <c r="C10" s="406">
        <v>11.9</v>
      </c>
      <c r="D10" s="406"/>
      <c r="E10" s="407">
        <v>11.9</v>
      </c>
      <c r="F10" s="421"/>
      <c r="G10" s="406"/>
      <c r="H10" s="406"/>
      <c r="I10" s="407"/>
      <c r="J10" s="421"/>
      <c r="K10" s="406">
        <v>11.9</v>
      </c>
      <c r="L10" s="406"/>
      <c r="M10" s="429">
        <v>11.9</v>
      </c>
    </row>
    <row r="11" spans="1:13" s="50" customFormat="1" ht="18" customHeight="1">
      <c r="A11" s="428" t="s">
        <v>5</v>
      </c>
      <c r="B11" s="418"/>
      <c r="C11" s="406"/>
      <c r="D11" s="406"/>
      <c r="E11" s="407"/>
      <c r="F11" s="421"/>
      <c r="G11" s="406"/>
      <c r="H11" s="406"/>
      <c r="I11" s="407"/>
      <c r="J11" s="421"/>
      <c r="K11" s="406"/>
      <c r="L11" s="406"/>
      <c r="M11" s="429"/>
    </row>
    <row r="12" spans="1:13" s="50" customFormat="1" ht="18" customHeight="1">
      <c r="A12" s="428" t="s">
        <v>6</v>
      </c>
      <c r="B12" s="418"/>
      <c r="C12" s="406"/>
      <c r="D12" s="406"/>
      <c r="E12" s="407"/>
      <c r="F12" s="421"/>
      <c r="G12" s="406">
        <v>3.6</v>
      </c>
      <c r="H12" s="406">
        <v>2.1</v>
      </c>
      <c r="I12" s="407">
        <v>5.7</v>
      </c>
      <c r="J12" s="421"/>
      <c r="K12" s="406">
        <v>3.6</v>
      </c>
      <c r="L12" s="406">
        <v>2.1</v>
      </c>
      <c r="M12" s="429">
        <v>5.7</v>
      </c>
    </row>
    <row r="13" spans="1:13" s="50" customFormat="1" ht="18" customHeight="1">
      <c r="A13" s="430" t="s">
        <v>7</v>
      </c>
      <c r="B13" s="431"/>
      <c r="C13" s="432"/>
      <c r="D13" s="432"/>
      <c r="E13" s="433"/>
      <c r="F13" s="434"/>
      <c r="G13" s="432"/>
      <c r="H13" s="432"/>
      <c r="I13" s="433"/>
      <c r="J13" s="434"/>
      <c r="K13" s="432"/>
      <c r="L13" s="432"/>
      <c r="M13" s="433"/>
    </row>
    <row r="14" spans="1:13" s="8" customFormat="1" ht="18" customHeight="1">
      <c r="A14" s="435" t="s">
        <v>8</v>
      </c>
      <c r="B14" s="431"/>
      <c r="C14" s="436">
        <v>62.7</v>
      </c>
      <c r="D14" s="436">
        <v>29.9</v>
      </c>
      <c r="E14" s="436">
        <v>92.6</v>
      </c>
      <c r="F14" s="434"/>
      <c r="G14" s="436">
        <v>134.80000000000001</v>
      </c>
      <c r="H14" s="436">
        <v>35.9</v>
      </c>
      <c r="I14" s="436">
        <v>170.6</v>
      </c>
      <c r="J14" s="434"/>
      <c r="K14" s="436">
        <v>197.5</v>
      </c>
      <c r="L14" s="436">
        <v>65.8</v>
      </c>
      <c r="M14" s="436">
        <v>263.3</v>
      </c>
    </row>
    <row r="15" spans="1:13" ht="23.25">
      <c r="A15" s="437"/>
      <c r="B15" s="438"/>
      <c r="C15" s="439"/>
      <c r="D15" s="439"/>
      <c r="E15" s="439"/>
      <c r="F15" s="438"/>
      <c r="G15" s="439"/>
      <c r="H15" s="439"/>
      <c r="I15" s="439"/>
      <c r="J15" s="438"/>
      <c r="K15" s="439"/>
      <c r="L15" s="439"/>
      <c r="M15" s="439"/>
    </row>
    <row r="16" spans="1:13" ht="24" thickBot="1">
      <c r="A16" s="440"/>
      <c r="B16" s="438"/>
      <c r="C16" s="431"/>
      <c r="D16" s="431"/>
      <c r="E16" s="431"/>
      <c r="F16" s="438"/>
      <c r="G16" s="431"/>
      <c r="H16" s="431"/>
      <c r="I16" s="431"/>
      <c r="J16" s="438"/>
      <c r="K16" s="431"/>
      <c r="L16" s="431"/>
      <c r="M16" s="431"/>
    </row>
    <row r="17" spans="1:13" ht="24.95" customHeight="1">
      <c r="A17" s="409" t="s">
        <v>17</v>
      </c>
      <c r="B17" s="411"/>
      <c r="C17" s="1055" t="s">
        <v>125</v>
      </c>
      <c r="D17" s="1055"/>
      <c r="E17" s="1055"/>
      <c r="F17" s="411"/>
      <c r="G17" s="1055" t="s">
        <v>126</v>
      </c>
      <c r="H17" s="1055"/>
      <c r="I17" s="1055"/>
      <c r="J17" s="411"/>
      <c r="K17" s="1055" t="s">
        <v>127</v>
      </c>
      <c r="L17" s="1055"/>
      <c r="M17" s="1056"/>
    </row>
    <row r="18" spans="1:13" ht="27" customHeight="1">
      <c r="A18" s="441" t="s">
        <v>50</v>
      </c>
      <c r="B18" s="413"/>
      <c r="C18" s="414" t="s">
        <v>128</v>
      </c>
      <c r="D18" s="414" t="s">
        <v>129</v>
      </c>
      <c r="E18" s="415" t="s">
        <v>8</v>
      </c>
      <c r="F18" s="413"/>
      <c r="G18" s="414" t="s">
        <v>128</v>
      </c>
      <c r="H18" s="414" t="s">
        <v>129</v>
      </c>
      <c r="I18" s="415" t="s">
        <v>8</v>
      </c>
      <c r="J18" s="413"/>
      <c r="K18" s="414" t="s">
        <v>128</v>
      </c>
      <c r="L18" s="414" t="s">
        <v>129</v>
      </c>
      <c r="M18" s="416" t="s">
        <v>8</v>
      </c>
    </row>
    <row r="19" spans="1:13" s="50" customFormat="1" ht="18" customHeight="1">
      <c r="A19" s="442" t="s">
        <v>2</v>
      </c>
      <c r="B19" s="418"/>
      <c r="C19" s="419"/>
      <c r="D19" s="419"/>
      <c r="E19" s="420"/>
      <c r="F19" s="418"/>
      <c r="G19" s="419">
        <v>74.400000000000006</v>
      </c>
      <c r="H19" s="419">
        <v>21.3</v>
      </c>
      <c r="I19" s="420">
        <v>95.7</v>
      </c>
      <c r="J19" s="418"/>
      <c r="K19" s="419">
        <v>74.400000000000006</v>
      </c>
      <c r="L19" s="419">
        <v>21.3</v>
      </c>
      <c r="M19" s="422">
        <v>95.7</v>
      </c>
    </row>
    <row r="20" spans="1:13" s="59" customFormat="1" ht="18" customHeight="1">
      <c r="A20" s="423" t="s">
        <v>130</v>
      </c>
      <c r="B20" s="424"/>
      <c r="C20" s="425"/>
      <c r="D20" s="425"/>
      <c r="E20" s="426"/>
      <c r="F20" s="424"/>
      <c r="G20" s="425"/>
      <c r="H20" s="1013">
        <v>15</v>
      </c>
      <c r="I20" s="1015">
        <v>15</v>
      </c>
      <c r="J20" s="424"/>
      <c r="K20" s="425"/>
      <c r="L20" s="1013">
        <v>15</v>
      </c>
      <c r="M20" s="1014">
        <v>15</v>
      </c>
    </row>
    <row r="21" spans="1:13" s="50" customFormat="1" ht="18" customHeight="1">
      <c r="A21" s="428" t="s">
        <v>3</v>
      </c>
      <c r="B21" s="418"/>
      <c r="C21" s="406">
        <v>51.9</v>
      </c>
      <c r="D21" s="406">
        <v>30.5</v>
      </c>
      <c r="E21" s="407">
        <v>82.4</v>
      </c>
      <c r="F21" s="418"/>
      <c r="G21" s="406">
        <v>45.3</v>
      </c>
      <c r="H21" s="406">
        <v>10.3</v>
      </c>
      <c r="I21" s="407">
        <v>55.6</v>
      </c>
      <c r="J21" s="418"/>
      <c r="K21" s="406">
        <v>97.2</v>
      </c>
      <c r="L21" s="406">
        <v>40.799999999999997</v>
      </c>
      <c r="M21" s="429">
        <v>138.1</v>
      </c>
    </row>
    <row r="22" spans="1:13" s="50" customFormat="1" ht="18" customHeight="1">
      <c r="A22" s="428" t="s">
        <v>4</v>
      </c>
      <c r="B22" s="418"/>
      <c r="C22" s="406">
        <v>0.5</v>
      </c>
      <c r="D22" s="406"/>
      <c r="E22" s="407">
        <v>0.5</v>
      </c>
      <c r="F22" s="418"/>
      <c r="G22" s="406"/>
      <c r="H22" s="406"/>
      <c r="I22" s="407"/>
      <c r="J22" s="418"/>
      <c r="K22" s="406">
        <v>0.5</v>
      </c>
      <c r="L22" s="406"/>
      <c r="M22" s="429">
        <v>0.5</v>
      </c>
    </row>
    <row r="23" spans="1:13" s="50" customFormat="1" ht="18" customHeight="1">
      <c r="A23" s="428" t="s">
        <v>5</v>
      </c>
      <c r="B23" s="418"/>
      <c r="C23" s="406"/>
      <c r="D23" s="406"/>
      <c r="E23" s="407"/>
      <c r="F23" s="418"/>
      <c r="G23" s="406"/>
      <c r="H23" s="406"/>
      <c r="I23" s="407"/>
      <c r="J23" s="418"/>
      <c r="K23" s="406"/>
      <c r="L23" s="406"/>
      <c r="M23" s="429"/>
    </row>
    <row r="24" spans="1:13" s="50" customFormat="1" ht="18" customHeight="1">
      <c r="A24" s="428" t="s">
        <v>6</v>
      </c>
      <c r="B24" s="418"/>
      <c r="C24" s="406"/>
      <c r="D24" s="406"/>
      <c r="E24" s="407"/>
      <c r="F24" s="418"/>
      <c r="G24" s="406">
        <v>3.7</v>
      </c>
      <c r="H24" s="406">
        <v>2.1</v>
      </c>
      <c r="I24" s="407">
        <v>5.8</v>
      </c>
      <c r="J24" s="418"/>
      <c r="K24" s="406">
        <v>3.7</v>
      </c>
      <c r="L24" s="406">
        <v>2.1</v>
      </c>
      <c r="M24" s="429">
        <v>5.8</v>
      </c>
    </row>
    <row r="25" spans="1:13" s="50" customFormat="1" ht="18" customHeight="1">
      <c r="A25" s="430" t="s">
        <v>7</v>
      </c>
      <c r="B25" s="431"/>
      <c r="C25" s="432"/>
      <c r="D25" s="432"/>
      <c r="E25" s="433"/>
      <c r="F25" s="431"/>
      <c r="G25" s="432"/>
      <c r="H25" s="432"/>
      <c r="I25" s="433"/>
      <c r="J25" s="431"/>
      <c r="K25" s="432"/>
      <c r="L25" s="432"/>
      <c r="M25" s="433"/>
    </row>
    <row r="26" spans="1:13" s="8" customFormat="1" ht="18" customHeight="1">
      <c r="A26" s="443" t="s">
        <v>8</v>
      </c>
      <c r="B26" s="431"/>
      <c r="C26" s="436">
        <v>52.4</v>
      </c>
      <c r="D26" s="436">
        <v>30.5</v>
      </c>
      <c r="E26" s="436">
        <v>82.9</v>
      </c>
      <c r="F26" s="431"/>
      <c r="G26" s="436">
        <v>123.4</v>
      </c>
      <c r="H26" s="436">
        <v>33.700000000000003</v>
      </c>
      <c r="I26" s="436">
        <v>157.1</v>
      </c>
      <c r="J26" s="431"/>
      <c r="K26" s="436">
        <v>175.8</v>
      </c>
      <c r="L26" s="436">
        <v>64.2</v>
      </c>
      <c r="M26" s="436">
        <v>240</v>
      </c>
    </row>
    <row r="28" spans="1:13">
      <c r="C28" s="57"/>
      <c r="D28" s="57"/>
      <c r="E28" s="57"/>
      <c r="G28" s="122"/>
      <c r="H28" s="122"/>
      <c r="I28" s="122"/>
      <c r="K28" s="122"/>
      <c r="L28" s="122"/>
      <c r="M28" s="122"/>
    </row>
  </sheetData>
  <mergeCells count="6">
    <mergeCell ref="C5:E5"/>
    <mergeCell ref="G5:I5"/>
    <mergeCell ref="K5:M5"/>
    <mergeCell ref="C17:E17"/>
    <mergeCell ref="G17:I17"/>
    <mergeCell ref="K17:M17"/>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F5C9-7B37-4981-8DE9-C2291BA213C6}">
  <dimension ref="A1:K25"/>
  <sheetViews>
    <sheetView showGridLines="0" zoomScale="90" zoomScaleNormal="90" workbookViewId="0">
      <selection activeCell="G23" sqref="G23"/>
    </sheetView>
  </sheetViews>
  <sheetFormatPr baseColWidth="10" defaultColWidth="9.140625" defaultRowHeight="15.75"/>
  <cols>
    <col min="1" max="1" width="28.140625" style="4" customWidth="1"/>
    <col min="2" max="5" width="15.7109375" style="4" customWidth="1"/>
    <col min="6" max="6" width="11" style="4" customWidth="1"/>
    <col min="7" max="7" width="27.85546875" style="4" customWidth="1"/>
    <col min="8" max="8" width="16.85546875" style="4" customWidth="1"/>
    <col min="9" max="9" width="18.85546875" style="4" customWidth="1"/>
    <col min="10" max="10" width="18" style="4" customWidth="1"/>
    <col min="11" max="11" width="14.42578125" style="4" customWidth="1"/>
    <col min="12" max="16384" width="9.140625" style="4"/>
  </cols>
  <sheetData>
    <row r="1" spans="1:11">
      <c r="A1" s="6" t="s">
        <v>0</v>
      </c>
    </row>
    <row r="2" spans="1:11">
      <c r="A2" s="41" t="s">
        <v>14</v>
      </c>
    </row>
    <row r="3" spans="1:11">
      <c r="A3" s="7" t="s">
        <v>131</v>
      </c>
    </row>
    <row r="4" spans="1:11">
      <c r="A4" s="41"/>
    </row>
    <row r="5" spans="1:11">
      <c r="A5" s="42"/>
    </row>
    <row r="6" spans="1:11" ht="27" customHeight="1">
      <c r="A6" s="444" t="s">
        <v>20</v>
      </c>
      <c r="B6" s="1058" t="s">
        <v>128</v>
      </c>
      <c r="C6" s="1058" t="s">
        <v>129</v>
      </c>
      <c r="D6" s="1058" t="s">
        <v>132</v>
      </c>
      <c r="E6" s="1060" t="s">
        <v>8</v>
      </c>
      <c r="F6" s="1062"/>
      <c r="G6" s="444" t="s">
        <v>17</v>
      </c>
      <c r="H6" s="1058" t="s">
        <v>128</v>
      </c>
      <c r="I6" s="1058" t="s">
        <v>129</v>
      </c>
      <c r="J6" s="1058" t="s">
        <v>132</v>
      </c>
      <c r="K6" s="1060" t="s">
        <v>8</v>
      </c>
    </row>
    <row r="7" spans="1:11" ht="18" customHeight="1">
      <c r="A7" s="445" t="s">
        <v>469</v>
      </c>
      <c r="B7" s="1059"/>
      <c r="C7" s="1059"/>
      <c r="D7" s="1059"/>
      <c r="E7" s="1061"/>
      <c r="F7" s="1062"/>
      <c r="G7" s="445" t="s">
        <v>469</v>
      </c>
      <c r="H7" s="1059"/>
      <c r="I7" s="1059"/>
      <c r="J7" s="1059"/>
      <c r="K7" s="1061"/>
    </row>
    <row r="8" spans="1:11" s="175" customFormat="1" ht="18" customHeight="1">
      <c r="A8" s="448" t="s">
        <v>2</v>
      </c>
      <c r="B8" s="449">
        <v>6213</v>
      </c>
      <c r="C8" s="449">
        <v>5143</v>
      </c>
      <c r="D8" s="449">
        <v>1564</v>
      </c>
      <c r="E8" s="450">
        <v>12921</v>
      </c>
      <c r="F8" s="446"/>
      <c r="G8" s="448" t="s">
        <v>2</v>
      </c>
      <c r="H8" s="449">
        <v>6539</v>
      </c>
      <c r="I8" s="449">
        <v>4783</v>
      </c>
      <c r="J8" s="449">
        <v>1613</v>
      </c>
      <c r="K8" s="450">
        <v>12934</v>
      </c>
    </row>
    <row r="9" spans="1:11" ht="18" customHeight="1">
      <c r="A9" s="423" t="s">
        <v>546</v>
      </c>
      <c r="B9" s="425" t="s">
        <v>547</v>
      </c>
      <c r="C9" s="997"/>
      <c r="D9" s="997"/>
      <c r="E9" s="452">
        <v>2627</v>
      </c>
      <c r="F9" s="617"/>
      <c r="G9" s="423" t="s">
        <v>546</v>
      </c>
      <c r="H9" s="425" t="s">
        <v>548</v>
      </c>
      <c r="I9" s="997"/>
      <c r="J9" s="997"/>
      <c r="K9" s="452">
        <v>3065</v>
      </c>
    </row>
    <row r="10" spans="1:11" ht="18" customHeight="1">
      <c r="A10" s="423" t="s">
        <v>130</v>
      </c>
      <c r="B10" s="425"/>
      <c r="C10" s="451">
        <v>4087</v>
      </c>
      <c r="D10" s="425"/>
      <c r="E10" s="452">
        <v>4087</v>
      </c>
      <c r="F10" s="617"/>
      <c r="G10" s="423" t="s">
        <v>130</v>
      </c>
      <c r="H10" s="425"/>
      <c r="I10" s="451">
        <v>3470</v>
      </c>
      <c r="J10" s="425"/>
      <c r="K10" s="452">
        <v>3470</v>
      </c>
    </row>
    <row r="11" spans="1:11" ht="18" customHeight="1">
      <c r="A11" s="405" t="s">
        <v>3</v>
      </c>
      <c r="B11" s="453">
        <v>4304</v>
      </c>
      <c r="C11" s="453">
        <v>3314</v>
      </c>
      <c r="D11" s="453">
        <v>1027</v>
      </c>
      <c r="E11" s="454">
        <v>8646</v>
      </c>
      <c r="F11" s="446"/>
      <c r="G11" s="405" t="s">
        <v>3</v>
      </c>
      <c r="H11" s="453">
        <v>4274</v>
      </c>
      <c r="I11" s="453">
        <v>3178</v>
      </c>
      <c r="J11" s="406">
        <v>940</v>
      </c>
      <c r="K11" s="454">
        <v>8392</v>
      </c>
    </row>
    <row r="12" spans="1:11" ht="18" customHeight="1">
      <c r="A12" s="405" t="s">
        <v>4</v>
      </c>
      <c r="B12" s="406"/>
      <c r="C12" s="406"/>
      <c r="D12" s="406"/>
      <c r="E12" s="407"/>
      <c r="F12" s="446"/>
      <c r="G12" s="405" t="s">
        <v>4</v>
      </c>
      <c r="H12" s="406"/>
      <c r="I12" s="406"/>
      <c r="J12" s="406"/>
      <c r="K12" s="407"/>
    </row>
    <row r="13" spans="1:11" ht="18" customHeight="1">
      <c r="A13" s="405" t="s">
        <v>5</v>
      </c>
      <c r="B13" s="406"/>
      <c r="C13" s="406"/>
      <c r="D13" s="406"/>
      <c r="E13" s="407"/>
      <c r="F13" s="446"/>
      <c r="G13" s="405" t="s">
        <v>5</v>
      </c>
      <c r="H13" s="406"/>
      <c r="I13" s="406"/>
      <c r="J13" s="406"/>
      <c r="K13" s="407"/>
    </row>
    <row r="14" spans="1:11" ht="18" customHeight="1">
      <c r="A14" s="405" t="s">
        <v>6</v>
      </c>
      <c r="B14" s="406">
        <v>312</v>
      </c>
      <c r="C14" s="406">
        <v>423</v>
      </c>
      <c r="D14" s="406"/>
      <c r="E14" s="407">
        <v>735</v>
      </c>
      <c r="F14" s="446"/>
      <c r="G14" s="405" t="s">
        <v>6</v>
      </c>
      <c r="H14" s="406">
        <v>312</v>
      </c>
      <c r="I14" s="406">
        <v>427</v>
      </c>
      <c r="J14" s="406"/>
      <c r="K14" s="407">
        <v>739</v>
      </c>
    </row>
    <row r="15" spans="1:11" ht="18" customHeight="1">
      <c r="A15" s="455" t="s">
        <v>7</v>
      </c>
      <c r="B15" s="432"/>
      <c r="C15" s="432"/>
      <c r="D15" s="432"/>
      <c r="E15" s="433"/>
      <c r="F15" s="446"/>
      <c r="G15" s="455" t="s">
        <v>7</v>
      </c>
      <c r="H15" s="432"/>
      <c r="I15" s="432"/>
      <c r="J15" s="432"/>
      <c r="K15" s="433"/>
    </row>
    <row r="16" spans="1:11" ht="23.25">
      <c r="A16" s="435" t="s">
        <v>8</v>
      </c>
      <c r="B16" s="458">
        <v>10829</v>
      </c>
      <c r="C16" s="458">
        <v>8881</v>
      </c>
      <c r="D16" s="458">
        <v>2592</v>
      </c>
      <c r="E16" s="458">
        <v>22301</v>
      </c>
      <c r="F16" s="447"/>
      <c r="G16" s="435" t="s">
        <v>8</v>
      </c>
      <c r="H16" s="458">
        <v>11124</v>
      </c>
      <c r="I16" s="458">
        <v>8388</v>
      </c>
      <c r="J16" s="458">
        <v>2553</v>
      </c>
      <c r="K16" s="458">
        <v>22066</v>
      </c>
    </row>
    <row r="18" ht="27" customHeight="1"/>
    <row r="19" ht="18" customHeight="1"/>
    <row r="20" ht="18" customHeight="1"/>
    <row r="21" ht="18" customHeight="1"/>
    <row r="22" ht="18" customHeight="1"/>
    <row r="23" ht="18" customHeight="1"/>
    <row r="24" ht="18" customHeight="1"/>
    <row r="25" ht="18" customHeight="1"/>
  </sheetData>
  <mergeCells count="9">
    <mergeCell ref="I6:I7"/>
    <mergeCell ref="J6:J7"/>
    <mergeCell ref="K6:K7"/>
    <mergeCell ref="B6:B7"/>
    <mergeCell ref="C6:C7"/>
    <mergeCell ref="D6:D7"/>
    <mergeCell ref="E6:E7"/>
    <mergeCell ref="F6:F7"/>
    <mergeCell ref="H6:H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AD6D-ECC1-4E4C-86E9-1DF71666893D}">
  <dimension ref="A1:F13"/>
  <sheetViews>
    <sheetView showGridLines="0" zoomScale="90" zoomScaleNormal="90" workbookViewId="0">
      <selection activeCell="C17" sqref="C17"/>
    </sheetView>
  </sheetViews>
  <sheetFormatPr baseColWidth="10" defaultColWidth="9.140625" defaultRowHeight="15.75"/>
  <cols>
    <col min="1" max="1" width="27.42578125" style="4" customWidth="1"/>
    <col min="2" max="5" width="12.5703125" style="4" customWidth="1"/>
    <col min="6" max="6" width="14" style="4" customWidth="1"/>
    <col min="7" max="7" width="46.5703125" style="4" customWidth="1"/>
    <col min="8" max="9" width="12.28515625" style="4" customWidth="1"/>
    <col min="10" max="16384" width="9.140625" style="4"/>
  </cols>
  <sheetData>
    <row r="1" spans="1:6">
      <c r="A1" s="6" t="s">
        <v>0</v>
      </c>
    </row>
    <row r="2" spans="1:6">
      <c r="A2" s="110" t="s">
        <v>15</v>
      </c>
    </row>
    <row r="3" spans="1:6">
      <c r="A3" s="7" t="s">
        <v>133</v>
      </c>
    </row>
    <row r="6" spans="1:6" ht="18" customHeight="1">
      <c r="A6" s="459" t="s">
        <v>470</v>
      </c>
      <c r="B6" s="456" t="s">
        <v>17</v>
      </c>
      <c r="C6" s="457" t="s">
        <v>20</v>
      </c>
      <c r="D6" s="460" t="s">
        <v>471</v>
      </c>
      <c r="E6" s="461" t="s">
        <v>472</v>
      </c>
      <c r="F6" s="50"/>
    </row>
    <row r="7" spans="1:6" ht="18" customHeight="1">
      <c r="A7" s="448" t="s">
        <v>25</v>
      </c>
      <c r="B7" s="813">
        <v>39</v>
      </c>
      <c r="C7" s="726">
        <v>56</v>
      </c>
      <c r="D7" s="807">
        <v>0.443</v>
      </c>
      <c r="E7" s="808">
        <v>0.443</v>
      </c>
      <c r="F7" s="50"/>
    </row>
    <row r="8" spans="1:6" ht="18" customHeight="1">
      <c r="A8" s="428" t="s">
        <v>26</v>
      </c>
      <c r="B8" s="814">
        <v>415</v>
      </c>
      <c r="C8" s="754">
        <v>1413</v>
      </c>
      <c r="D8" s="809" t="s">
        <v>134</v>
      </c>
      <c r="E8" s="809" t="s">
        <v>134</v>
      </c>
      <c r="F8" s="50"/>
    </row>
    <row r="9" spans="1:6" ht="18" customHeight="1">
      <c r="A9" s="428" t="s">
        <v>27</v>
      </c>
      <c r="B9" s="814">
        <v>-111</v>
      </c>
      <c r="C9" s="754">
        <v>970</v>
      </c>
      <c r="D9" s="809" t="s">
        <v>134</v>
      </c>
      <c r="E9" s="809" t="s">
        <v>134</v>
      </c>
      <c r="F9" s="50"/>
    </row>
    <row r="10" spans="1:6" ht="18" customHeight="1">
      <c r="A10" s="428" t="s">
        <v>512</v>
      </c>
      <c r="B10" s="814">
        <v>0</v>
      </c>
      <c r="C10" s="754">
        <v>0</v>
      </c>
      <c r="D10" s="809" t="s">
        <v>28</v>
      </c>
      <c r="E10" s="810" t="s">
        <v>28</v>
      </c>
      <c r="F10" s="50"/>
    </row>
    <row r="11" spans="1:6" ht="18" customHeight="1">
      <c r="A11" s="455" t="s">
        <v>29</v>
      </c>
      <c r="B11" s="815">
        <v>401</v>
      </c>
      <c r="C11" s="816">
        <v>201</v>
      </c>
      <c r="D11" s="811">
        <v>-0.499</v>
      </c>
      <c r="E11" s="812" t="s">
        <v>28</v>
      </c>
      <c r="F11" s="50"/>
    </row>
    <row r="12" spans="1:6" ht="18.95" customHeight="1">
      <c r="A12" s="24"/>
      <c r="B12" s="25"/>
      <c r="C12" s="25"/>
      <c r="D12" s="25"/>
      <c r="E12" s="25"/>
      <c r="F12" s="50"/>
    </row>
    <row r="13" spans="1:6">
      <c r="A13" s="127"/>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81BD-6BE1-4378-ADAC-4C66F12ED6A2}">
  <dimension ref="A1:I21"/>
  <sheetViews>
    <sheetView showGridLines="0" zoomScale="90" zoomScaleNormal="90" workbookViewId="0">
      <selection activeCell="H23" sqref="H23"/>
    </sheetView>
  </sheetViews>
  <sheetFormatPr baseColWidth="10" defaultColWidth="9.140625" defaultRowHeight="15.75"/>
  <cols>
    <col min="1" max="1" width="37.85546875" style="4" customWidth="1"/>
    <col min="2" max="2" width="14.42578125" style="4" customWidth="1"/>
    <col min="3" max="3" width="14.42578125" style="11" customWidth="1"/>
    <col min="4" max="4" width="9" style="11" customWidth="1"/>
    <col min="5" max="5" width="27.140625" style="4" customWidth="1"/>
    <col min="6" max="6" width="14" style="4" customWidth="1"/>
    <col min="7" max="7" width="21.5703125" style="4" customWidth="1"/>
    <col min="8" max="8" width="20.140625" style="4" customWidth="1"/>
    <col min="9" max="9" width="25" style="4" customWidth="1"/>
    <col min="10" max="16384" width="9.140625" style="4"/>
  </cols>
  <sheetData>
    <row r="1" spans="1:9">
      <c r="A1" s="6" t="s">
        <v>0</v>
      </c>
      <c r="C1" s="4"/>
      <c r="D1" s="4"/>
    </row>
    <row r="2" spans="1:9">
      <c r="A2" s="110" t="s">
        <v>15</v>
      </c>
      <c r="C2" s="4"/>
      <c r="D2" s="4"/>
    </row>
    <row r="3" spans="1:9">
      <c r="A3" s="7" t="s">
        <v>135</v>
      </c>
      <c r="C3" s="4"/>
      <c r="D3" s="4"/>
    </row>
    <row r="4" spans="1:9" ht="12.75" customHeight="1" thickBot="1"/>
    <row r="5" spans="1:9" ht="44.1" customHeight="1">
      <c r="A5" s="466" t="s">
        <v>30</v>
      </c>
      <c r="B5" s="467" t="s">
        <v>17</v>
      </c>
      <c r="C5" s="468" t="s">
        <v>20</v>
      </c>
      <c r="D5" s="4"/>
      <c r="E5" s="1063" t="s">
        <v>136</v>
      </c>
      <c r="F5" s="1066" t="s">
        <v>137</v>
      </c>
      <c r="G5" s="471" t="s">
        <v>473</v>
      </c>
      <c r="H5" s="471" t="s">
        <v>140</v>
      </c>
      <c r="I5" s="474" t="s">
        <v>476</v>
      </c>
    </row>
    <row r="6" spans="1:9" ht="18" customHeight="1">
      <c r="A6" s="469" t="s">
        <v>138</v>
      </c>
      <c r="B6" s="852">
        <v>40.799999999999997</v>
      </c>
      <c r="C6" s="853">
        <v>59.6</v>
      </c>
      <c r="E6" s="1064"/>
      <c r="F6" s="1067"/>
      <c r="G6" s="470" t="s">
        <v>474</v>
      </c>
      <c r="H6" s="470" t="s">
        <v>474</v>
      </c>
      <c r="I6" s="475" t="s">
        <v>477</v>
      </c>
    </row>
    <row r="7" spans="1:9" ht="18" customHeight="1">
      <c r="A7" s="448" t="s">
        <v>141</v>
      </c>
      <c r="B7" s="854">
        <v>36.5</v>
      </c>
      <c r="C7" s="855">
        <v>47.4</v>
      </c>
      <c r="E7" s="1065"/>
      <c r="F7" s="1068"/>
      <c r="G7" s="472" t="s">
        <v>475</v>
      </c>
      <c r="H7" s="473" t="s">
        <v>49</v>
      </c>
      <c r="I7" s="476"/>
    </row>
    <row r="8" spans="1:9" ht="18" customHeight="1">
      <c r="A8" s="405" t="s">
        <v>143</v>
      </c>
      <c r="B8" s="856">
        <v>32.6</v>
      </c>
      <c r="C8" s="857">
        <v>47.9</v>
      </c>
      <c r="E8" s="477" t="s">
        <v>139</v>
      </c>
      <c r="F8" s="478" t="s">
        <v>140</v>
      </c>
      <c r="G8" s="860">
        <v>1006</v>
      </c>
      <c r="H8" s="860">
        <v>903</v>
      </c>
      <c r="I8" s="479">
        <v>44571</v>
      </c>
    </row>
    <row r="9" spans="1:9" ht="18" customHeight="1">
      <c r="A9" s="455" t="s">
        <v>145</v>
      </c>
      <c r="B9" s="858">
        <v>6.9</v>
      </c>
      <c r="C9" s="859">
        <v>7</v>
      </c>
      <c r="E9" s="428" t="s">
        <v>142</v>
      </c>
      <c r="F9" s="480" t="s">
        <v>140</v>
      </c>
      <c r="G9" s="861">
        <v>1008</v>
      </c>
      <c r="H9" s="861">
        <v>905</v>
      </c>
      <c r="I9" s="481">
        <v>44928</v>
      </c>
    </row>
    <row r="10" spans="1:9" ht="18" customHeight="1">
      <c r="A10" s="448" t="s">
        <v>147</v>
      </c>
      <c r="B10" s="854">
        <v>-3</v>
      </c>
      <c r="C10" s="855">
        <v>-7.5</v>
      </c>
      <c r="E10" s="428" t="s">
        <v>144</v>
      </c>
      <c r="F10" s="480" t="s">
        <v>140</v>
      </c>
      <c r="G10" s="861">
        <v>445</v>
      </c>
      <c r="H10" s="861">
        <v>445</v>
      </c>
      <c r="I10" s="462" t="s">
        <v>478</v>
      </c>
    </row>
    <row r="11" spans="1:9" ht="18" customHeight="1">
      <c r="A11" s="455" t="s">
        <v>149</v>
      </c>
      <c r="B11" s="811">
        <v>0.626</v>
      </c>
      <c r="C11" s="851">
        <v>0.91800000000000004</v>
      </c>
      <c r="E11" s="428" t="s">
        <v>146</v>
      </c>
      <c r="F11" s="480" t="s">
        <v>140</v>
      </c>
      <c r="G11" s="861">
        <v>1038</v>
      </c>
      <c r="H11" s="861">
        <v>932</v>
      </c>
      <c r="I11" s="481">
        <v>45664</v>
      </c>
    </row>
    <row r="12" spans="1:9" ht="18" customHeight="1">
      <c r="E12" s="428" t="s">
        <v>148</v>
      </c>
      <c r="F12" s="480" t="s">
        <v>140</v>
      </c>
      <c r="G12" s="861">
        <v>1038</v>
      </c>
      <c r="H12" s="861">
        <v>932</v>
      </c>
      <c r="I12" s="481">
        <v>45666</v>
      </c>
    </row>
    <row r="13" spans="1:9" ht="18" customHeight="1">
      <c r="E13" s="428" t="s">
        <v>150</v>
      </c>
      <c r="F13" s="480" t="s">
        <v>140</v>
      </c>
      <c r="G13" s="861">
        <v>962</v>
      </c>
      <c r="H13" s="861">
        <v>481</v>
      </c>
      <c r="I13" s="481">
        <v>45667</v>
      </c>
    </row>
    <row r="14" spans="1:9" ht="18" customHeight="1">
      <c r="E14" s="428" t="s">
        <v>151</v>
      </c>
      <c r="F14" s="480" t="s">
        <v>140</v>
      </c>
      <c r="G14" s="862">
        <v>445</v>
      </c>
      <c r="H14" s="863">
        <v>445</v>
      </c>
      <c r="I14" s="481">
        <v>45669</v>
      </c>
    </row>
    <row r="15" spans="1:9" ht="18" customHeight="1">
      <c r="E15" s="428" t="s">
        <v>152</v>
      </c>
      <c r="F15" s="480" t="s">
        <v>153</v>
      </c>
      <c r="G15" s="861" t="s">
        <v>28</v>
      </c>
      <c r="H15" s="861">
        <v>-100</v>
      </c>
      <c r="I15" s="462">
        <v>2025</v>
      </c>
    </row>
    <row r="16" spans="1:9" ht="18" customHeight="1">
      <c r="E16" s="428" t="s">
        <v>479</v>
      </c>
      <c r="F16" s="480" t="s">
        <v>153</v>
      </c>
      <c r="G16" s="861" t="s">
        <v>28</v>
      </c>
      <c r="H16" s="861">
        <v>750</v>
      </c>
      <c r="I16" s="462">
        <v>2037</v>
      </c>
    </row>
    <row r="17" spans="1:9">
      <c r="E17" s="430" t="s">
        <v>480</v>
      </c>
      <c r="F17" s="482" t="s">
        <v>153</v>
      </c>
      <c r="G17" s="864" t="s">
        <v>28</v>
      </c>
      <c r="H17" s="864">
        <v>468</v>
      </c>
      <c r="I17" s="465">
        <v>2031</v>
      </c>
    </row>
    <row r="18" spans="1:9">
      <c r="E18" s="435" t="s">
        <v>8</v>
      </c>
      <c r="F18" s="483"/>
      <c r="G18" s="484"/>
      <c r="H18" s="485">
        <v>6161</v>
      </c>
      <c r="I18" s="486"/>
    </row>
    <row r="20" spans="1:9">
      <c r="A20" s="165" t="s">
        <v>540</v>
      </c>
    </row>
    <row r="21" spans="1:9">
      <c r="A21" s="165" t="s">
        <v>541</v>
      </c>
    </row>
  </sheetData>
  <sortState xmlns:xlrd2="http://schemas.microsoft.com/office/spreadsheetml/2017/richdata2" ref="E6:I12">
    <sortCondition ref="I6:I12"/>
  </sortState>
  <mergeCells count="2">
    <mergeCell ref="E5:E7"/>
    <mergeCell ref="F5:F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C828-4715-47E0-B521-23007AD3880C}">
  <dimension ref="A1:M13"/>
  <sheetViews>
    <sheetView showGridLines="0" zoomScale="90" zoomScaleNormal="90" workbookViewId="0">
      <selection activeCell="H16" sqref="H16"/>
    </sheetView>
  </sheetViews>
  <sheetFormatPr baseColWidth="10" defaultColWidth="9.140625" defaultRowHeight="15.75"/>
  <cols>
    <col min="1" max="1" width="26.7109375" style="4" customWidth="1"/>
    <col min="2" max="5" width="12.5703125" style="4" customWidth="1"/>
    <col min="6" max="6" width="22" style="4" customWidth="1"/>
    <col min="7" max="7" width="21.85546875" style="4" bestFit="1" customWidth="1"/>
    <col min="8" max="8" width="12.5703125" style="4" customWidth="1"/>
    <col min="9" max="12" width="10.140625" style="4" customWidth="1"/>
    <col min="13" max="13" width="11" style="4" customWidth="1"/>
    <col min="14" max="14" width="10.85546875" style="4" customWidth="1"/>
    <col min="15" max="16384" width="9.140625" style="4"/>
  </cols>
  <sheetData>
    <row r="1" spans="1:13">
      <c r="A1" s="6" t="s">
        <v>0</v>
      </c>
    </row>
    <row r="2" spans="1:13">
      <c r="A2" s="110" t="s">
        <v>154</v>
      </c>
    </row>
    <row r="3" spans="1:13" ht="18">
      <c r="A3" s="7" t="s">
        <v>430</v>
      </c>
      <c r="G3" s="166" t="s">
        <v>583</v>
      </c>
    </row>
    <row r="5" spans="1:13" ht="18" customHeight="1">
      <c r="A5" s="459" t="s">
        <v>470</v>
      </c>
      <c r="B5" s="456" t="s">
        <v>17</v>
      </c>
      <c r="C5" s="457" t="s">
        <v>20</v>
      </c>
      <c r="D5" s="460" t="s">
        <v>471</v>
      </c>
      <c r="E5" s="461" t="s">
        <v>472</v>
      </c>
      <c r="F5" s="50"/>
      <c r="G5" s="398"/>
      <c r="H5" s="398"/>
      <c r="I5" s="399" t="s">
        <v>57</v>
      </c>
      <c r="J5" s="399" t="s">
        <v>58</v>
      </c>
      <c r="K5" s="399" t="s">
        <v>59</v>
      </c>
      <c r="L5" s="399" t="s">
        <v>60</v>
      </c>
      <c r="M5" s="400" t="s">
        <v>61</v>
      </c>
    </row>
    <row r="6" spans="1:13" ht="18" customHeight="1">
      <c r="A6" s="448" t="s">
        <v>25</v>
      </c>
      <c r="B6" s="871">
        <v>11664</v>
      </c>
      <c r="C6" s="872">
        <v>20183</v>
      </c>
      <c r="D6" s="865">
        <v>0.73</v>
      </c>
      <c r="E6" s="866">
        <v>0.77900000000000003</v>
      </c>
      <c r="F6" s="50"/>
      <c r="G6" s="401" t="s">
        <v>451</v>
      </c>
      <c r="H6" s="403">
        <v>2020</v>
      </c>
      <c r="I6" s="877">
        <v>-1.3</v>
      </c>
      <c r="J6" s="877">
        <v>-0.3</v>
      </c>
      <c r="K6" s="877">
        <v>0</v>
      </c>
      <c r="L6" s="877">
        <v>-0.1</v>
      </c>
      <c r="M6" s="878">
        <v>-1.7</v>
      </c>
    </row>
    <row r="7" spans="1:13" ht="18" customHeight="1">
      <c r="A7" s="428" t="s">
        <v>26</v>
      </c>
      <c r="B7" s="873">
        <v>189</v>
      </c>
      <c r="C7" s="874">
        <v>457</v>
      </c>
      <c r="D7" s="867">
        <v>1.4159999999999999</v>
      </c>
      <c r="E7" s="809" t="s">
        <v>134</v>
      </c>
      <c r="F7" s="50"/>
      <c r="G7" s="402" t="s">
        <v>50</v>
      </c>
      <c r="H7" s="405">
        <v>2021</v>
      </c>
      <c r="I7" s="879">
        <v>-0.3</v>
      </c>
      <c r="J7" s="879">
        <v>0.9</v>
      </c>
      <c r="K7" s="879">
        <v>0</v>
      </c>
      <c r="L7" s="879">
        <v>0.3</v>
      </c>
      <c r="M7" s="880">
        <v>0.9</v>
      </c>
    </row>
    <row r="8" spans="1:13" ht="18" customHeight="1">
      <c r="A8" s="428" t="s">
        <v>27</v>
      </c>
      <c r="B8" s="873">
        <v>-297</v>
      </c>
      <c r="C8" s="874">
        <v>-46</v>
      </c>
      <c r="D8" s="809" t="s">
        <v>134</v>
      </c>
      <c r="E8" s="868">
        <v>0.86699999999999999</v>
      </c>
      <c r="F8" s="50"/>
      <c r="G8" s="307"/>
      <c r="H8" s="408" t="s">
        <v>62</v>
      </c>
      <c r="I8" s="881">
        <v>1</v>
      </c>
      <c r="J8" s="881">
        <v>1.2</v>
      </c>
      <c r="K8" s="881">
        <v>0</v>
      </c>
      <c r="L8" s="881">
        <v>0.4</v>
      </c>
      <c r="M8" s="882">
        <v>2.6</v>
      </c>
    </row>
    <row r="9" spans="1:13" ht="18" customHeight="1">
      <c r="A9" s="428" t="s">
        <v>512</v>
      </c>
      <c r="B9" s="873">
        <v>2</v>
      </c>
      <c r="C9" s="874">
        <v>218</v>
      </c>
      <c r="D9" s="809" t="s">
        <v>134</v>
      </c>
      <c r="E9" s="868" t="s">
        <v>28</v>
      </c>
      <c r="F9" s="50"/>
      <c r="G9" s="1052" t="s">
        <v>468</v>
      </c>
      <c r="H9" s="403">
        <v>2020</v>
      </c>
      <c r="I9" s="877">
        <v>-13</v>
      </c>
      <c r="J9" s="877">
        <v>-3</v>
      </c>
      <c r="K9" s="877">
        <v>0</v>
      </c>
      <c r="L9" s="877">
        <v>-1</v>
      </c>
      <c r="M9" s="878">
        <v>-17</v>
      </c>
    </row>
    <row r="10" spans="1:13" ht="18" customHeight="1">
      <c r="A10" s="455" t="s">
        <v>29</v>
      </c>
      <c r="B10" s="875">
        <v>299</v>
      </c>
      <c r="C10" s="876">
        <v>274</v>
      </c>
      <c r="D10" s="869">
        <v>-8.4000000000000005E-2</v>
      </c>
      <c r="E10" s="870" t="s">
        <v>28</v>
      </c>
      <c r="F10" s="50"/>
      <c r="G10" s="1053"/>
      <c r="H10" s="405">
        <v>2021</v>
      </c>
      <c r="I10" s="879">
        <v>-3</v>
      </c>
      <c r="J10" s="879">
        <v>9</v>
      </c>
      <c r="K10" s="879">
        <v>0</v>
      </c>
      <c r="L10" s="879">
        <v>3</v>
      </c>
      <c r="M10" s="880">
        <v>9</v>
      </c>
    </row>
    <row r="11" spans="1:13">
      <c r="A11" s="100"/>
      <c r="B11" s="135"/>
      <c r="C11" s="136"/>
      <c r="D11" s="137"/>
      <c r="E11" s="138"/>
      <c r="G11" s="1054"/>
      <c r="H11" s="408" t="s">
        <v>62</v>
      </c>
      <c r="I11" s="881">
        <v>10</v>
      </c>
      <c r="J11" s="881">
        <v>12</v>
      </c>
      <c r="K11" s="881">
        <v>0</v>
      </c>
      <c r="L11" s="881">
        <v>4</v>
      </c>
      <c r="M11" s="882">
        <v>26</v>
      </c>
    </row>
    <row r="12" spans="1:13">
      <c r="A12" s="165" t="s">
        <v>431</v>
      </c>
    </row>
    <row r="13" spans="1:13">
      <c r="A13" s="165"/>
    </row>
  </sheetData>
  <mergeCells count="1">
    <mergeCell ref="G9:G1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7585-6CA2-46E4-A439-8CD09720BACA}">
  <dimension ref="A1:H28"/>
  <sheetViews>
    <sheetView showGridLines="0" zoomScale="90" zoomScaleNormal="90" workbookViewId="0">
      <selection activeCell="A13" sqref="A13"/>
    </sheetView>
  </sheetViews>
  <sheetFormatPr baseColWidth="10" defaultColWidth="9.140625" defaultRowHeight="15.75"/>
  <cols>
    <col min="1" max="1" width="36.28515625" style="4" customWidth="1"/>
    <col min="2" max="3" width="12.5703125" style="4" customWidth="1"/>
    <col min="4" max="4" width="10.140625" style="4" customWidth="1"/>
    <col min="5" max="5" width="21" style="4" customWidth="1"/>
    <col min="6" max="6" width="11" style="4" customWidth="1"/>
    <col min="7" max="7" width="10.85546875" style="4" customWidth="1"/>
    <col min="8" max="16384" width="9.140625" style="4"/>
  </cols>
  <sheetData>
    <row r="1" spans="1:8">
      <c r="A1" s="6" t="s">
        <v>0</v>
      </c>
    </row>
    <row r="2" spans="1:8">
      <c r="A2" s="110" t="s">
        <v>154</v>
      </c>
    </row>
    <row r="3" spans="1:8" ht="18">
      <c r="A3" s="7" t="s">
        <v>565</v>
      </c>
    </row>
    <row r="5" spans="1:8" ht="16.5" thickBot="1"/>
    <row r="6" spans="1:8">
      <c r="A6" s="487" t="s">
        <v>30</v>
      </c>
      <c r="B6" s="456" t="s">
        <v>17</v>
      </c>
      <c r="C6" s="488" t="s">
        <v>20</v>
      </c>
      <c r="E6" s="489" t="s">
        <v>481</v>
      </c>
      <c r="F6" s="490" t="s">
        <v>128</v>
      </c>
      <c r="G6" s="490" t="s">
        <v>129</v>
      </c>
      <c r="H6" s="491" t="s">
        <v>8</v>
      </c>
    </row>
    <row r="7" spans="1:8" ht="18.75" customHeight="1">
      <c r="A7" s="417" t="s">
        <v>155</v>
      </c>
      <c r="B7" s="419">
        <v>66.400000000000006</v>
      </c>
      <c r="C7" s="420">
        <v>72.099999999999994</v>
      </c>
      <c r="E7" s="469" t="s">
        <v>559</v>
      </c>
      <c r="F7" s="492">
        <v>155.6</v>
      </c>
      <c r="G7" s="492">
        <v>118.2</v>
      </c>
      <c r="H7" s="493">
        <v>273.8</v>
      </c>
    </row>
    <row r="8" spans="1:8" ht="18.75" customHeight="1">
      <c r="A8" s="428" t="s">
        <v>156</v>
      </c>
      <c r="B8" s="406">
        <v>27.8</v>
      </c>
      <c r="C8" s="407">
        <v>36.299999999999997</v>
      </c>
      <c r="E8" s="435" t="s">
        <v>8</v>
      </c>
      <c r="F8" s="494">
        <v>155.6</v>
      </c>
      <c r="G8" s="494">
        <v>118.2</v>
      </c>
      <c r="H8" s="494">
        <v>273.8</v>
      </c>
    </row>
    <row r="9" spans="1:8" ht="18.75" customHeight="1">
      <c r="A9" s="428" t="s">
        <v>157</v>
      </c>
      <c r="B9" s="406">
        <v>81.5</v>
      </c>
      <c r="C9" s="407">
        <v>83.5</v>
      </c>
      <c r="E9" s="437"/>
      <c r="F9" s="495"/>
      <c r="G9" s="495"/>
      <c r="H9" s="495"/>
    </row>
    <row r="10" spans="1:8" ht="18.75" customHeight="1">
      <c r="A10" s="430" t="s">
        <v>158</v>
      </c>
      <c r="B10" s="463">
        <v>80.7</v>
      </c>
      <c r="C10" s="1007">
        <v>82</v>
      </c>
      <c r="E10" s="438"/>
      <c r="F10" s="446"/>
      <c r="G10" s="446"/>
      <c r="H10" s="446"/>
    </row>
    <row r="11" spans="1:8">
      <c r="E11" s="489" t="s">
        <v>482</v>
      </c>
      <c r="F11" s="490" t="s">
        <v>128</v>
      </c>
      <c r="G11" s="490" t="s">
        <v>129</v>
      </c>
      <c r="H11" s="491" t="s">
        <v>8</v>
      </c>
    </row>
    <row r="12" spans="1:8" ht="18.75" customHeight="1">
      <c r="E12" s="469" t="s">
        <v>559</v>
      </c>
      <c r="F12" s="492">
        <v>147.9</v>
      </c>
      <c r="G12" s="492">
        <v>108.4</v>
      </c>
      <c r="H12" s="493">
        <v>256.3</v>
      </c>
    </row>
    <row r="13" spans="1:8" ht="18.95" customHeight="1">
      <c r="E13" s="435" t="s">
        <v>8</v>
      </c>
      <c r="F13" s="494">
        <v>147.9</v>
      </c>
      <c r="G13" s="494">
        <v>108.4</v>
      </c>
      <c r="H13" s="494">
        <v>256.3</v>
      </c>
    </row>
    <row r="16" spans="1:8">
      <c r="A16" s="687"/>
    </row>
    <row r="27" spans="1:1">
      <c r="A27" s="165"/>
    </row>
    <row r="28" spans="1:1">
      <c r="A28" s="165"/>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E3ACF-07AC-494E-AF0E-AFA3E7A431E9}">
  <dimension ref="A1:J27"/>
  <sheetViews>
    <sheetView showGridLines="0" zoomScale="90" zoomScaleNormal="90" workbookViewId="0">
      <selection activeCell="A27" sqref="A27"/>
    </sheetView>
  </sheetViews>
  <sheetFormatPr baseColWidth="10" defaultColWidth="9.140625" defaultRowHeight="15.75"/>
  <cols>
    <col min="1" max="1" width="38.28515625" style="4" customWidth="1"/>
    <col min="2" max="2" width="6.85546875" style="4" customWidth="1"/>
    <col min="3" max="3" width="15.28515625" style="38" customWidth="1"/>
    <col min="4" max="4" width="19.140625" style="38" customWidth="1"/>
    <col min="5" max="5" width="13.85546875" style="4" customWidth="1"/>
    <col min="6" max="6" width="15.28515625" style="38" customWidth="1"/>
    <col min="7" max="7" width="18.28515625" style="38" customWidth="1"/>
    <col min="8" max="8" width="13.85546875" style="4" customWidth="1"/>
    <col min="9" max="9" width="15.28515625" style="38" bestFit="1" customWidth="1"/>
    <col min="10" max="10" width="18.5703125" style="38" customWidth="1"/>
    <col min="11" max="16384" width="9.140625" style="4"/>
  </cols>
  <sheetData>
    <row r="1" spans="1:10">
      <c r="A1" s="6" t="s">
        <v>159</v>
      </c>
    </row>
    <row r="2" spans="1:10" ht="20.25" customHeight="1">
      <c r="A2" s="7" t="s">
        <v>160</v>
      </c>
    </row>
    <row r="3" spans="1:10">
      <c r="A3" s="2" t="s">
        <v>423</v>
      </c>
    </row>
    <row r="5" spans="1:10" ht="20.100000000000001" customHeight="1">
      <c r="A5" s="438"/>
      <c r="B5" s="446"/>
      <c r="C5" s="1069" t="s">
        <v>161</v>
      </c>
      <c r="D5" s="1069"/>
      <c r="E5" s="446"/>
      <c r="F5" s="1069" t="s">
        <v>222</v>
      </c>
      <c r="G5" s="1069"/>
      <c r="H5" s="446"/>
      <c r="I5" s="1069" t="s">
        <v>223</v>
      </c>
      <c r="J5" s="1069"/>
    </row>
    <row r="6" spans="1:10" s="95" customFormat="1" ht="19.5" customHeight="1">
      <c r="A6" s="496" t="s">
        <v>49</v>
      </c>
      <c r="B6" s="431"/>
      <c r="C6" s="497" t="s">
        <v>162</v>
      </c>
      <c r="D6" s="498" t="s">
        <v>163</v>
      </c>
      <c r="E6" s="431"/>
      <c r="F6" s="497" t="s">
        <v>162</v>
      </c>
      <c r="G6" s="498" t="s">
        <v>163</v>
      </c>
      <c r="H6" s="431"/>
      <c r="I6" s="497" t="s">
        <v>162</v>
      </c>
      <c r="J6" s="498" t="s">
        <v>163</v>
      </c>
    </row>
    <row r="7" spans="1:10" s="50" customFormat="1" ht="18" customHeight="1">
      <c r="A7" s="499" t="s">
        <v>33</v>
      </c>
      <c r="B7" s="500"/>
      <c r="C7" s="501">
        <v>21207</v>
      </c>
      <c r="D7" s="502">
        <v>11</v>
      </c>
      <c r="E7" s="500"/>
      <c r="F7" s="501">
        <v>16153</v>
      </c>
      <c r="G7" s="502">
        <v>11</v>
      </c>
      <c r="H7" s="500"/>
      <c r="I7" s="501">
        <v>11986</v>
      </c>
      <c r="J7" s="502">
        <v>6</v>
      </c>
    </row>
    <row r="8" spans="1:10" s="50" customFormat="1" ht="18" customHeight="1">
      <c r="A8" s="503" t="s">
        <v>584</v>
      </c>
      <c r="B8" s="500"/>
      <c r="C8" s="504">
        <v>13308</v>
      </c>
      <c r="D8" s="505">
        <v>11</v>
      </c>
      <c r="E8" s="500"/>
      <c r="F8" s="504">
        <v>9337</v>
      </c>
      <c r="G8" s="505">
        <v>11</v>
      </c>
      <c r="H8" s="500"/>
      <c r="I8" s="504">
        <v>6767</v>
      </c>
      <c r="J8" s="505">
        <v>6</v>
      </c>
    </row>
    <row r="9" spans="1:10" s="50" customFormat="1" ht="18" customHeight="1">
      <c r="A9" s="503" t="s">
        <v>164</v>
      </c>
      <c r="B9" s="500"/>
      <c r="C9" s="504">
        <v>4139</v>
      </c>
      <c r="D9" s="505" t="s">
        <v>444</v>
      </c>
      <c r="E9" s="500"/>
      <c r="F9" s="504">
        <v>3329</v>
      </c>
      <c r="G9" s="505" t="s">
        <v>444</v>
      </c>
      <c r="H9" s="500"/>
      <c r="I9" s="504">
        <v>2255</v>
      </c>
      <c r="J9" s="505" t="s">
        <v>444</v>
      </c>
    </row>
    <row r="10" spans="1:10" s="50" customFormat="1" ht="18" customHeight="1">
      <c r="A10" s="503" t="s">
        <v>165</v>
      </c>
      <c r="B10" s="500"/>
      <c r="C10" s="504">
        <v>3305</v>
      </c>
      <c r="D10" s="505" t="s">
        <v>444</v>
      </c>
      <c r="E10" s="500"/>
      <c r="F10" s="504">
        <v>3305</v>
      </c>
      <c r="G10" s="505" t="s">
        <v>444</v>
      </c>
      <c r="H10" s="500"/>
      <c r="I10" s="504">
        <v>2783</v>
      </c>
      <c r="J10" s="505" t="s">
        <v>444</v>
      </c>
    </row>
    <row r="11" spans="1:10" s="50" customFormat="1" ht="18" customHeight="1">
      <c r="A11" s="503" t="s">
        <v>585</v>
      </c>
      <c r="B11" s="500"/>
      <c r="C11" s="506">
        <v>454</v>
      </c>
      <c r="D11" s="505" t="s">
        <v>444</v>
      </c>
      <c r="E11" s="500"/>
      <c r="F11" s="506">
        <v>182</v>
      </c>
      <c r="G11" s="505" t="s">
        <v>444</v>
      </c>
      <c r="H11" s="500"/>
      <c r="I11" s="506">
        <v>182</v>
      </c>
      <c r="J11" s="505" t="s">
        <v>444</v>
      </c>
    </row>
    <row r="12" spans="1:10" s="50" customFormat="1" ht="18" customHeight="1">
      <c r="A12" s="507" t="s">
        <v>34</v>
      </c>
      <c r="B12" s="500"/>
      <c r="C12" s="508">
        <v>11315</v>
      </c>
      <c r="D12" s="509">
        <v>1377</v>
      </c>
      <c r="E12" s="500"/>
      <c r="F12" s="508">
        <v>7866</v>
      </c>
      <c r="G12" s="509">
        <v>1342</v>
      </c>
      <c r="H12" s="500"/>
      <c r="I12" s="508">
        <v>6091</v>
      </c>
      <c r="J12" s="509">
        <v>1106</v>
      </c>
    </row>
    <row r="13" spans="1:10" s="50" customFormat="1" ht="18" customHeight="1">
      <c r="A13" s="507" t="s">
        <v>35</v>
      </c>
      <c r="B13" s="500"/>
      <c r="C13" s="510">
        <v>512</v>
      </c>
      <c r="D13" s="511">
        <v>953</v>
      </c>
      <c r="E13" s="500"/>
      <c r="F13" s="510">
        <v>53</v>
      </c>
      <c r="G13" s="511">
        <v>269</v>
      </c>
      <c r="H13" s="500"/>
      <c r="I13" s="510">
        <v>53</v>
      </c>
      <c r="J13" s="511">
        <v>269</v>
      </c>
    </row>
    <row r="14" spans="1:10" s="50" customFormat="1" ht="18" customHeight="1">
      <c r="A14" s="507" t="s">
        <v>36</v>
      </c>
      <c r="B14" s="500"/>
      <c r="C14" s="508">
        <v>4190</v>
      </c>
      <c r="D14" s="509">
        <v>1218</v>
      </c>
      <c r="E14" s="500"/>
      <c r="F14" s="508">
        <v>2878</v>
      </c>
      <c r="G14" s="509">
        <v>1208</v>
      </c>
      <c r="H14" s="500"/>
      <c r="I14" s="508">
        <v>2500</v>
      </c>
      <c r="J14" s="509">
        <v>1097</v>
      </c>
    </row>
    <row r="15" spans="1:10" s="50" customFormat="1" ht="18" customHeight="1">
      <c r="A15" s="507" t="s">
        <v>166</v>
      </c>
      <c r="B15" s="500"/>
      <c r="C15" s="510">
        <v>483</v>
      </c>
      <c r="D15" s="511" t="s">
        <v>483</v>
      </c>
      <c r="E15" s="500"/>
      <c r="F15" s="510">
        <v>361</v>
      </c>
      <c r="G15" s="511" t="s">
        <v>483</v>
      </c>
      <c r="H15" s="500"/>
      <c r="I15" s="510">
        <v>332</v>
      </c>
      <c r="J15" s="511" t="s">
        <v>483</v>
      </c>
    </row>
    <row r="16" spans="1:10" s="50" customFormat="1" ht="18" customHeight="1">
      <c r="A16" s="507" t="s">
        <v>119</v>
      </c>
      <c r="B16" s="500"/>
      <c r="C16" s="508">
        <v>49973</v>
      </c>
      <c r="D16" s="511" t="s">
        <v>483</v>
      </c>
      <c r="E16" s="500"/>
      <c r="F16" s="508">
        <v>24639</v>
      </c>
      <c r="G16" s="511" t="s">
        <v>483</v>
      </c>
      <c r="H16" s="500"/>
      <c r="I16" s="508">
        <v>23631</v>
      </c>
      <c r="J16" s="511" t="s">
        <v>483</v>
      </c>
    </row>
    <row r="17" spans="1:10" s="50" customFormat="1" ht="18" customHeight="1">
      <c r="A17" s="507" t="s">
        <v>15</v>
      </c>
      <c r="B17" s="500"/>
      <c r="C17" s="508">
        <v>6163</v>
      </c>
      <c r="D17" s="511" t="s">
        <v>483</v>
      </c>
      <c r="E17" s="500"/>
      <c r="F17" s="508">
        <v>6163</v>
      </c>
      <c r="G17" s="511" t="s">
        <v>483</v>
      </c>
      <c r="H17" s="500"/>
      <c r="I17" s="508">
        <v>6163</v>
      </c>
      <c r="J17" s="511" t="s">
        <v>483</v>
      </c>
    </row>
    <row r="18" spans="1:10" s="50" customFormat="1" ht="18" customHeight="1">
      <c r="A18" s="507" t="s">
        <v>121</v>
      </c>
      <c r="B18" s="500"/>
      <c r="C18" s="508">
        <v>2910</v>
      </c>
      <c r="D18" s="511" t="s">
        <v>483</v>
      </c>
      <c r="E18" s="500"/>
      <c r="F18" s="508">
        <v>2076</v>
      </c>
      <c r="G18" s="511" t="s">
        <v>483</v>
      </c>
      <c r="H18" s="500"/>
      <c r="I18" s="508">
        <v>1442</v>
      </c>
      <c r="J18" s="511" t="s">
        <v>483</v>
      </c>
    </row>
    <row r="19" spans="1:10" s="50" customFormat="1" ht="18" customHeight="1">
      <c r="A19" s="512" t="s">
        <v>167</v>
      </c>
      <c r="B19" s="500"/>
      <c r="C19" s="513">
        <v>3542</v>
      </c>
      <c r="D19" s="514" t="s">
        <v>483</v>
      </c>
      <c r="E19" s="500"/>
      <c r="F19" s="513">
        <v>2920</v>
      </c>
      <c r="G19" s="514" t="s">
        <v>483</v>
      </c>
      <c r="H19" s="500"/>
      <c r="I19" s="513">
        <v>2454</v>
      </c>
      <c r="J19" s="514" t="s">
        <v>483</v>
      </c>
    </row>
    <row r="20" spans="1:10" s="50" customFormat="1" ht="18" customHeight="1">
      <c r="A20" s="515" t="s">
        <v>16</v>
      </c>
      <c r="B20" s="500"/>
      <c r="C20" s="516">
        <v>100294</v>
      </c>
      <c r="D20" s="517">
        <v>3559</v>
      </c>
      <c r="E20" s="500"/>
      <c r="F20" s="516">
        <v>63108</v>
      </c>
      <c r="G20" s="517">
        <v>2830</v>
      </c>
      <c r="H20" s="500"/>
      <c r="I20" s="516">
        <v>54652</v>
      </c>
      <c r="J20" s="517">
        <v>2478</v>
      </c>
    </row>
    <row r="21" spans="1:10">
      <c r="F21" s="49"/>
    </row>
    <row r="24" spans="1:10" s="50" customFormat="1">
      <c r="A24" s="101" t="s">
        <v>168</v>
      </c>
      <c r="C24" s="64"/>
      <c r="D24" s="64"/>
      <c r="F24" s="64"/>
      <c r="G24" s="64"/>
      <c r="I24" s="64"/>
      <c r="J24" s="64"/>
    </row>
    <row r="25" spans="1:10" s="50" customFormat="1">
      <c r="A25" s="101" t="s">
        <v>51</v>
      </c>
      <c r="C25" s="64"/>
      <c r="D25" s="64"/>
      <c r="F25" s="64"/>
      <c r="G25" s="64"/>
      <c r="I25" s="64"/>
      <c r="J25" s="64"/>
    </row>
    <row r="26" spans="1:10" s="50" customFormat="1">
      <c r="A26" s="101" t="s">
        <v>52</v>
      </c>
      <c r="C26" s="64"/>
      <c r="D26" s="64"/>
      <c r="F26" s="64"/>
      <c r="G26" s="64"/>
      <c r="I26" s="64"/>
      <c r="J26" s="64"/>
    </row>
    <row r="27" spans="1:10">
      <c r="A27" s="101" t="s">
        <v>586</v>
      </c>
    </row>
  </sheetData>
  <mergeCells count="3">
    <mergeCell ref="C5:D5"/>
    <mergeCell ref="F5:G5"/>
    <mergeCell ref="I5:J5"/>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60645-F6D9-4D04-B239-886E415B6F17}">
  <dimension ref="A1:J18"/>
  <sheetViews>
    <sheetView showGridLines="0" zoomScale="90" zoomScaleNormal="90" workbookViewId="0">
      <selection activeCell="F24" sqref="F24"/>
    </sheetView>
  </sheetViews>
  <sheetFormatPr baseColWidth="10" defaultColWidth="9.140625" defaultRowHeight="15.75"/>
  <cols>
    <col min="1" max="1" width="33.5703125" style="4" customWidth="1"/>
    <col min="2" max="2" width="6.5703125" style="4" customWidth="1"/>
    <col min="3" max="3" width="14.5703125" style="4" customWidth="1"/>
    <col min="4" max="4" width="18.5703125" style="4" customWidth="1"/>
    <col min="5" max="5" width="15.42578125" style="4" customWidth="1"/>
    <col min="6" max="6" width="14.5703125" style="29" customWidth="1"/>
    <col min="7" max="7" width="19.28515625" style="4" customWidth="1"/>
    <col min="8" max="8" width="15.42578125" style="4" customWidth="1"/>
    <col min="9" max="9" width="14.5703125" style="29" customWidth="1"/>
    <col min="10" max="10" width="18.28515625" style="4" customWidth="1"/>
    <col min="11" max="16384" width="9.140625" style="4"/>
  </cols>
  <sheetData>
    <row r="1" spans="1:10">
      <c r="A1" s="6" t="s">
        <v>159</v>
      </c>
    </row>
    <row r="2" spans="1:10" ht="20.25" customHeight="1">
      <c r="A2" s="7" t="s">
        <v>169</v>
      </c>
    </row>
    <row r="3" spans="1:10">
      <c r="A3" s="2" t="s">
        <v>423</v>
      </c>
      <c r="F3" s="4"/>
    </row>
    <row r="5" spans="1:10" ht="20.100000000000001" customHeight="1">
      <c r="A5" s="438"/>
      <c r="B5" s="446"/>
      <c r="C5" s="1070" t="s">
        <v>161</v>
      </c>
      <c r="D5" s="1070"/>
      <c r="E5" s="446"/>
      <c r="F5" s="1070" t="s">
        <v>222</v>
      </c>
      <c r="G5" s="1070"/>
      <c r="H5" s="446"/>
      <c r="I5" s="1070" t="s">
        <v>223</v>
      </c>
      <c r="J5" s="1070"/>
    </row>
    <row r="6" spans="1:10" s="95" customFormat="1" ht="18.399999999999999" customHeight="1">
      <c r="A6" s="496" t="s">
        <v>49</v>
      </c>
      <c r="B6" s="438"/>
      <c r="C6" s="518" t="s">
        <v>162</v>
      </c>
      <c r="D6" s="519" t="s">
        <v>163</v>
      </c>
      <c r="E6" s="446"/>
      <c r="F6" s="518" t="s">
        <v>162</v>
      </c>
      <c r="G6" s="519" t="s">
        <v>163</v>
      </c>
      <c r="H6" s="446"/>
      <c r="I6" s="518" t="s">
        <v>162</v>
      </c>
      <c r="J6" s="519" t="s">
        <v>163</v>
      </c>
    </row>
    <row r="7" spans="1:10" s="50" customFormat="1" ht="18" customHeight="1">
      <c r="A7" s="499" t="s">
        <v>2</v>
      </c>
      <c r="B7" s="500"/>
      <c r="C7" s="501">
        <v>7833</v>
      </c>
      <c r="D7" s="502">
        <v>469</v>
      </c>
      <c r="E7" s="500"/>
      <c r="F7" s="501">
        <v>6099</v>
      </c>
      <c r="G7" s="502">
        <v>464</v>
      </c>
      <c r="H7" s="500"/>
      <c r="I7" s="501">
        <v>4216</v>
      </c>
      <c r="J7" s="502">
        <v>455</v>
      </c>
    </row>
    <row r="8" spans="1:10" s="50" customFormat="1" ht="18" customHeight="1">
      <c r="A8" s="507" t="s">
        <v>3</v>
      </c>
      <c r="B8" s="500"/>
      <c r="C8" s="508">
        <v>30256</v>
      </c>
      <c r="D8" s="511">
        <v>139</v>
      </c>
      <c r="E8" s="500"/>
      <c r="F8" s="508">
        <v>25486</v>
      </c>
      <c r="G8" s="511">
        <v>119</v>
      </c>
      <c r="H8" s="500"/>
      <c r="I8" s="508">
        <v>24790</v>
      </c>
      <c r="J8" s="511">
        <v>119</v>
      </c>
    </row>
    <row r="9" spans="1:10" s="50" customFormat="1" ht="18" customHeight="1">
      <c r="A9" s="507" t="s">
        <v>4</v>
      </c>
      <c r="B9" s="500"/>
      <c r="C9" s="508">
        <v>19680</v>
      </c>
      <c r="D9" s="511">
        <v>986</v>
      </c>
      <c r="E9" s="500"/>
      <c r="F9" s="508">
        <v>15639</v>
      </c>
      <c r="G9" s="511">
        <v>986</v>
      </c>
      <c r="H9" s="500"/>
      <c r="I9" s="508">
        <v>11231</v>
      </c>
      <c r="J9" s="511">
        <v>644</v>
      </c>
    </row>
    <row r="10" spans="1:10" s="50" customFormat="1" ht="18" customHeight="1">
      <c r="A10" s="507" t="s">
        <v>5</v>
      </c>
      <c r="B10" s="500"/>
      <c r="C10" s="508">
        <v>4483</v>
      </c>
      <c r="D10" s="511">
        <v>880</v>
      </c>
      <c r="E10" s="500"/>
      <c r="F10" s="508">
        <v>3661</v>
      </c>
      <c r="G10" s="511">
        <v>880</v>
      </c>
      <c r="H10" s="500"/>
      <c r="I10" s="508">
        <v>2454</v>
      </c>
      <c r="J10" s="511">
        <v>880</v>
      </c>
    </row>
    <row r="11" spans="1:10" s="50" customFormat="1" ht="18" customHeight="1">
      <c r="A11" s="507" t="s">
        <v>6</v>
      </c>
      <c r="B11" s="500"/>
      <c r="C11" s="508">
        <v>37529</v>
      </c>
      <c r="D11" s="511">
        <v>132</v>
      </c>
      <c r="E11" s="500"/>
      <c r="F11" s="508">
        <v>12169</v>
      </c>
      <c r="G11" s="511">
        <v>111</v>
      </c>
      <c r="H11" s="500"/>
      <c r="I11" s="508">
        <v>11908</v>
      </c>
      <c r="J11" s="511">
        <v>111</v>
      </c>
    </row>
    <row r="12" spans="1:10" s="50" customFormat="1" ht="18" customHeight="1">
      <c r="A12" s="512" t="s">
        <v>484</v>
      </c>
      <c r="B12" s="500"/>
      <c r="C12" s="520">
        <v>512</v>
      </c>
      <c r="D12" s="514">
        <v>953</v>
      </c>
      <c r="E12" s="500"/>
      <c r="F12" s="520">
        <v>53</v>
      </c>
      <c r="G12" s="514">
        <v>269</v>
      </c>
      <c r="H12" s="500"/>
      <c r="I12" s="520">
        <v>53</v>
      </c>
      <c r="J12" s="514">
        <v>269</v>
      </c>
    </row>
    <row r="13" spans="1:10" s="50" customFormat="1" ht="23.25">
      <c r="A13" s="515" t="s">
        <v>16</v>
      </c>
      <c r="B13" s="500"/>
      <c r="C13" s="516">
        <v>100294</v>
      </c>
      <c r="D13" s="517">
        <v>3559</v>
      </c>
      <c r="E13" s="500"/>
      <c r="F13" s="516">
        <v>63108</v>
      </c>
      <c r="G13" s="517">
        <v>2830</v>
      </c>
      <c r="H13" s="500"/>
      <c r="I13" s="516">
        <v>54652</v>
      </c>
      <c r="J13" s="517">
        <v>2478</v>
      </c>
    </row>
    <row r="15" spans="1:10" s="50" customFormat="1">
      <c r="A15" s="101" t="s">
        <v>168</v>
      </c>
      <c r="C15" s="64"/>
      <c r="D15" s="64"/>
      <c r="F15" s="64"/>
      <c r="G15" s="64"/>
      <c r="I15" s="64"/>
      <c r="J15" s="64"/>
    </row>
    <row r="16" spans="1:10" s="50" customFormat="1">
      <c r="A16" s="101" t="s">
        <v>51</v>
      </c>
      <c r="C16" s="64"/>
      <c r="D16" s="64"/>
      <c r="F16" s="64"/>
      <c r="G16" s="64"/>
      <c r="I16" s="64"/>
      <c r="J16" s="64"/>
    </row>
    <row r="17" spans="1:10" s="50" customFormat="1">
      <c r="A17" s="101" t="s">
        <v>52</v>
      </c>
      <c r="C17" s="64"/>
      <c r="D17" s="64"/>
      <c r="F17" s="64"/>
      <c r="G17" s="64"/>
      <c r="I17" s="64"/>
      <c r="J17" s="64"/>
    </row>
    <row r="18" spans="1:10" s="50" customFormat="1">
      <c r="A18" s="101" t="s">
        <v>170</v>
      </c>
      <c r="C18" s="64"/>
      <c r="D18" s="64"/>
      <c r="F18" s="64"/>
      <c r="G18" s="64"/>
      <c r="I18" s="64"/>
      <c r="J18" s="64"/>
    </row>
  </sheetData>
  <mergeCells count="3">
    <mergeCell ref="C5:D5"/>
    <mergeCell ref="F5:G5"/>
    <mergeCell ref="I5:J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F0ECC-EA93-4095-9316-26CC4713F3BE}">
  <dimension ref="A1:K54"/>
  <sheetViews>
    <sheetView showGridLines="0" zoomScale="85" zoomScaleNormal="85" workbookViewId="0">
      <selection activeCell="V49" sqref="V49"/>
    </sheetView>
  </sheetViews>
  <sheetFormatPr baseColWidth="10" defaultColWidth="9.140625" defaultRowHeight="15.75"/>
  <cols>
    <col min="1" max="1" width="26.5703125" style="4" customWidth="1"/>
    <col min="2" max="2" width="13.5703125" style="4" customWidth="1"/>
    <col min="3" max="3" width="23.85546875" style="4" customWidth="1"/>
    <col min="4" max="4" width="8.5703125" style="29" customWidth="1"/>
    <col min="5" max="5" width="9.140625" style="4"/>
    <col min="6" max="6" width="10.7109375" style="4" bestFit="1" customWidth="1"/>
    <col min="7" max="7" width="15.140625" style="4" customWidth="1"/>
    <col min="8" max="8" width="10.7109375" style="4" bestFit="1" customWidth="1"/>
    <col min="9" max="16384" width="9.140625" style="4"/>
  </cols>
  <sheetData>
    <row r="1" spans="1:4">
      <c r="A1" s="6" t="s">
        <v>159</v>
      </c>
    </row>
    <row r="2" spans="1:4" ht="20.25" customHeight="1">
      <c r="A2" s="7" t="s">
        <v>171</v>
      </c>
    </row>
    <row r="3" spans="1:4">
      <c r="A3" s="2"/>
    </row>
    <row r="4" spans="1:4" ht="18" customHeight="1">
      <c r="A4" s="1071" t="s">
        <v>172</v>
      </c>
      <c r="B4" s="1071"/>
      <c r="C4" s="1071"/>
      <c r="D4" s="1071"/>
    </row>
    <row r="5" spans="1:4">
      <c r="A5" s="534" t="s">
        <v>515</v>
      </c>
      <c r="B5" s="534"/>
      <c r="C5" s="534"/>
      <c r="D5" s="1019">
        <v>2990</v>
      </c>
    </row>
    <row r="6" spans="1:4" s="8" customFormat="1" ht="14.25" customHeight="1">
      <c r="A6" s="521" t="s">
        <v>485</v>
      </c>
      <c r="B6" s="522"/>
      <c r="C6" s="522"/>
      <c r="D6" s="523">
        <v>433</v>
      </c>
    </row>
    <row r="7" spans="1:4" s="51" customFormat="1" ht="14.25" customHeight="1">
      <c r="A7" s="524" t="s">
        <v>173</v>
      </c>
      <c r="B7" s="524" t="s">
        <v>2</v>
      </c>
      <c r="C7" s="524" t="s">
        <v>36</v>
      </c>
      <c r="D7" s="525">
        <v>277</v>
      </c>
    </row>
    <row r="8" spans="1:4" s="51" customFormat="1" ht="14.25" customHeight="1">
      <c r="A8" s="526" t="s">
        <v>173</v>
      </c>
      <c r="B8" s="526" t="s">
        <v>2</v>
      </c>
      <c r="C8" s="526" t="s">
        <v>34</v>
      </c>
      <c r="D8" s="527">
        <v>156</v>
      </c>
    </row>
    <row r="9" spans="1:4" s="8" customFormat="1" ht="6.75" customHeight="1">
      <c r="A9" s="528"/>
      <c r="B9" s="528"/>
      <c r="C9" s="528"/>
      <c r="D9" s="532"/>
    </row>
    <row r="10" spans="1:4" s="8" customFormat="1" ht="14.25" customHeight="1">
      <c r="A10" s="1020" t="s">
        <v>564</v>
      </c>
      <c r="B10" s="1021"/>
      <c r="C10" s="1021"/>
      <c r="D10" s="1022">
        <v>147</v>
      </c>
    </row>
    <row r="11" spans="1:4" s="51" customFormat="1" ht="14.25" customHeight="1">
      <c r="A11" s="699" t="s">
        <v>173</v>
      </c>
      <c r="B11" s="699" t="s">
        <v>174</v>
      </c>
      <c r="C11" s="699" t="s">
        <v>34</v>
      </c>
      <c r="D11" s="700">
        <v>131</v>
      </c>
    </row>
    <row r="12" spans="1:4" s="8" customFormat="1" ht="14.25" customHeight="1">
      <c r="A12" s="526" t="s">
        <v>173</v>
      </c>
      <c r="B12" s="526" t="s">
        <v>174</v>
      </c>
      <c r="C12" s="526" t="s">
        <v>36</v>
      </c>
      <c r="D12" s="527">
        <v>16</v>
      </c>
    </row>
    <row r="13" spans="1:4" s="8" customFormat="1" ht="6.75" customHeight="1">
      <c r="A13" s="528"/>
      <c r="B13" s="528"/>
      <c r="C13" s="528"/>
      <c r="D13" s="532"/>
    </row>
    <row r="14" spans="1:4" s="8" customFormat="1" ht="14.25" customHeight="1">
      <c r="A14" s="529" t="s">
        <v>486</v>
      </c>
      <c r="B14" s="530"/>
      <c r="C14" s="530"/>
      <c r="D14" s="531">
        <v>924</v>
      </c>
    </row>
    <row r="15" spans="1:4" s="51" customFormat="1" ht="14.25" customHeight="1">
      <c r="A15" s="524" t="s">
        <v>175</v>
      </c>
      <c r="B15" s="524" t="s">
        <v>176</v>
      </c>
      <c r="C15" s="524" t="s">
        <v>36</v>
      </c>
      <c r="D15" s="525">
        <v>176</v>
      </c>
    </row>
    <row r="16" spans="1:4" s="51" customFormat="1" ht="14.25" customHeight="1">
      <c r="A16" s="526" t="s">
        <v>177</v>
      </c>
      <c r="B16" s="526" t="s">
        <v>178</v>
      </c>
      <c r="C16" s="526" t="s">
        <v>36</v>
      </c>
      <c r="D16" s="527">
        <v>114</v>
      </c>
    </row>
    <row r="17" spans="1:11" s="51" customFormat="1" ht="14.25" customHeight="1">
      <c r="A17" s="526" t="s">
        <v>173</v>
      </c>
      <c r="B17" s="526" t="s">
        <v>4</v>
      </c>
      <c r="C17" s="526" t="s">
        <v>36</v>
      </c>
      <c r="D17" s="527">
        <v>122</v>
      </c>
    </row>
    <row r="18" spans="1:11" s="51" customFormat="1" ht="13.5" customHeight="1">
      <c r="A18" s="526" t="s">
        <v>179</v>
      </c>
      <c r="B18" s="526" t="s">
        <v>178</v>
      </c>
      <c r="C18" s="526" t="s">
        <v>34</v>
      </c>
      <c r="D18" s="527">
        <v>151</v>
      </c>
    </row>
    <row r="19" spans="1:11" s="51" customFormat="1" ht="14.25" customHeight="1">
      <c r="A19" s="526" t="s">
        <v>173</v>
      </c>
      <c r="B19" s="526" t="s">
        <v>4</v>
      </c>
      <c r="C19" s="526" t="s">
        <v>34</v>
      </c>
      <c r="D19" s="527">
        <v>361</v>
      </c>
    </row>
    <row r="20" spans="1:11" s="8" customFormat="1" ht="6.75" customHeight="1">
      <c r="A20" s="688"/>
      <c r="B20" s="688"/>
      <c r="C20" s="688"/>
      <c r="D20" s="689"/>
    </row>
    <row r="21" spans="1:11" s="8" customFormat="1" ht="14.25" customHeight="1">
      <c r="A21" s="529" t="s">
        <v>487</v>
      </c>
      <c r="B21" s="530"/>
      <c r="C21" s="530"/>
      <c r="D21" s="531">
        <v>809</v>
      </c>
      <c r="F21" s="51"/>
      <c r="G21" s="51"/>
      <c r="H21" s="51"/>
      <c r="I21" s="51"/>
      <c r="J21" s="51"/>
      <c r="K21" s="51"/>
    </row>
    <row r="22" spans="1:11" s="51" customFormat="1" ht="14.25" customHeight="1">
      <c r="A22" s="524" t="s">
        <v>173</v>
      </c>
      <c r="B22" s="524" t="s">
        <v>180</v>
      </c>
      <c r="C22" s="524" t="s">
        <v>36</v>
      </c>
      <c r="D22" s="525">
        <v>165</v>
      </c>
    </row>
    <row r="23" spans="1:11" s="51" customFormat="1" ht="14.25" customHeight="1">
      <c r="A23" s="526" t="s">
        <v>181</v>
      </c>
      <c r="B23" s="526" t="s">
        <v>180</v>
      </c>
      <c r="C23" s="526" t="s">
        <v>34</v>
      </c>
      <c r="D23" s="527">
        <v>298</v>
      </c>
    </row>
    <row r="24" spans="1:11" s="51" customFormat="1" ht="14.25" customHeight="1">
      <c r="A24" s="526" t="s">
        <v>182</v>
      </c>
      <c r="B24" s="526" t="s">
        <v>180</v>
      </c>
      <c r="C24" s="526" t="s">
        <v>34</v>
      </c>
      <c r="D24" s="527">
        <v>192</v>
      </c>
    </row>
    <row r="25" spans="1:11" s="51" customFormat="1" ht="14.25" customHeight="1">
      <c r="A25" s="694" t="s">
        <v>183</v>
      </c>
      <c r="B25" s="694" t="s">
        <v>180</v>
      </c>
      <c r="C25" s="694" t="s">
        <v>34</v>
      </c>
      <c r="D25" s="695">
        <v>154</v>
      </c>
    </row>
    <row r="26" spans="1:11" s="51" customFormat="1" ht="6.75" customHeight="1">
      <c r="A26" s="692"/>
      <c r="B26" s="692"/>
      <c r="C26" s="692"/>
      <c r="D26" s="693"/>
    </row>
    <row r="27" spans="1:11" s="51" customFormat="1" ht="14.25" customHeight="1">
      <c r="A27" s="1072" t="s">
        <v>488</v>
      </c>
      <c r="B27" s="1072"/>
      <c r="C27" s="690"/>
      <c r="D27" s="691">
        <v>425</v>
      </c>
    </row>
    <row r="28" spans="1:11" s="51" customFormat="1" ht="14.25" customHeight="1">
      <c r="A28" s="524" t="s">
        <v>184</v>
      </c>
      <c r="B28" s="524" t="s">
        <v>185</v>
      </c>
      <c r="C28" s="524" t="s">
        <v>36</v>
      </c>
      <c r="D28" s="525">
        <v>200</v>
      </c>
    </row>
    <row r="29" spans="1:11" s="8" customFormat="1" ht="14.25" customHeight="1">
      <c r="A29" s="526" t="s">
        <v>173</v>
      </c>
      <c r="B29" s="526" t="s">
        <v>186</v>
      </c>
      <c r="C29" s="526" t="s">
        <v>187</v>
      </c>
      <c r="D29" s="527">
        <v>225</v>
      </c>
    </row>
    <row r="30" spans="1:11" s="8" customFormat="1" ht="7.5" customHeight="1">
      <c r="A30" s="1023"/>
      <c r="B30" s="1023"/>
      <c r="C30" s="1023"/>
      <c r="D30" s="1024"/>
    </row>
    <row r="31" spans="1:11" s="8" customFormat="1" ht="14.25" customHeight="1">
      <c r="A31" s="1074" t="s">
        <v>566</v>
      </c>
      <c r="B31" s="1074"/>
      <c r="C31" s="1025"/>
      <c r="D31" s="1026">
        <v>252</v>
      </c>
    </row>
    <row r="32" spans="1:11" s="8" customFormat="1" ht="14.25" customHeight="1">
      <c r="A32" s="699" t="s">
        <v>567</v>
      </c>
      <c r="B32" s="699" t="s">
        <v>105</v>
      </c>
      <c r="C32" s="699" t="s">
        <v>35</v>
      </c>
      <c r="D32" s="700">
        <v>252</v>
      </c>
    </row>
    <row r="33" spans="1:4" s="8" customFormat="1" ht="5.25" customHeight="1">
      <c r="A33" s="533"/>
      <c r="B33" s="528"/>
      <c r="C33" s="528"/>
      <c r="D33" s="532"/>
    </row>
    <row r="34" spans="1:4" s="8" customFormat="1" ht="15.75" customHeight="1">
      <c r="A34" s="696" t="s">
        <v>516</v>
      </c>
      <c r="B34" s="696"/>
      <c r="C34" s="696"/>
      <c r="D34" s="998">
        <v>100</v>
      </c>
    </row>
    <row r="35" spans="1:4" s="8" customFormat="1">
      <c r="A35" s="1073" t="s">
        <v>488</v>
      </c>
      <c r="B35" s="1073"/>
      <c r="C35" s="697"/>
      <c r="D35" s="698">
        <v>100</v>
      </c>
    </row>
    <row r="36" spans="1:4" s="8" customFormat="1" ht="14.25" customHeight="1">
      <c r="A36" s="699" t="s">
        <v>517</v>
      </c>
      <c r="B36" s="699" t="s">
        <v>518</v>
      </c>
      <c r="C36" s="699" t="s">
        <v>36</v>
      </c>
      <c r="D36" s="700">
        <v>100</v>
      </c>
    </row>
    <row r="37" spans="1:4" s="8" customFormat="1" ht="6.75" customHeight="1">
      <c r="D37" s="56"/>
    </row>
    <row r="38" spans="1:4" s="8" customFormat="1" ht="14.25" customHeight="1">
      <c r="A38" s="696" t="s">
        <v>552</v>
      </c>
      <c r="B38" s="696"/>
      <c r="C38" s="696"/>
      <c r="D38" s="999" t="s">
        <v>519</v>
      </c>
    </row>
    <row r="39" spans="1:4" s="8" customFormat="1" ht="14.25" customHeight="1">
      <c r="A39" s="699" t="s">
        <v>524</v>
      </c>
      <c r="B39" s="699" t="s">
        <v>188</v>
      </c>
      <c r="C39" s="699" t="s">
        <v>119</v>
      </c>
      <c r="D39" s="701" t="s">
        <v>525</v>
      </c>
    </row>
    <row r="40" spans="1:4" s="8" customFormat="1">
      <c r="A40" s="694" t="s">
        <v>190</v>
      </c>
      <c r="B40" s="694" t="s">
        <v>191</v>
      </c>
      <c r="C40" s="694" t="s">
        <v>121</v>
      </c>
      <c r="D40" s="702" t="s">
        <v>522</v>
      </c>
    </row>
    <row r="41" spans="1:4">
      <c r="A41" s="694" t="s">
        <v>194</v>
      </c>
      <c r="B41" s="694" t="s">
        <v>195</v>
      </c>
      <c r="C41" s="694" t="s">
        <v>119</v>
      </c>
      <c r="D41" s="702" t="s">
        <v>521</v>
      </c>
    </row>
    <row r="42" spans="1:4" s="105" customFormat="1" ht="12">
      <c r="A42" s="694" t="s">
        <v>173</v>
      </c>
      <c r="B42" s="694" t="s">
        <v>2</v>
      </c>
      <c r="C42" s="694" t="s">
        <v>36</v>
      </c>
      <c r="D42" s="702" t="s">
        <v>520</v>
      </c>
    </row>
    <row r="43" spans="1:4">
      <c r="A43" s="694" t="s">
        <v>200</v>
      </c>
      <c r="B43" s="694" t="s">
        <v>180</v>
      </c>
      <c r="C43" s="694" t="s">
        <v>119</v>
      </c>
      <c r="D43" s="702" t="s">
        <v>523</v>
      </c>
    </row>
    <row r="44" spans="1:4" ht="6.75" customHeight="1"/>
    <row r="45" spans="1:4">
      <c r="A45" s="696" t="s">
        <v>526</v>
      </c>
      <c r="B45" s="696"/>
      <c r="C45" s="696"/>
      <c r="D45" s="999" t="s">
        <v>531</v>
      </c>
    </row>
    <row r="46" spans="1:4">
      <c r="A46" s="699" t="s">
        <v>192</v>
      </c>
      <c r="B46" s="699" t="s">
        <v>193</v>
      </c>
      <c r="C46" s="699" t="s">
        <v>121</v>
      </c>
      <c r="D46" s="701" t="s">
        <v>529</v>
      </c>
    </row>
    <row r="47" spans="1:4">
      <c r="A47" s="694" t="s">
        <v>527</v>
      </c>
      <c r="B47" s="694" t="s">
        <v>189</v>
      </c>
      <c r="C47" s="694" t="s">
        <v>119</v>
      </c>
      <c r="D47" s="702" t="s">
        <v>530</v>
      </c>
    </row>
    <row r="48" spans="1:4">
      <c r="A48" s="694" t="s">
        <v>528</v>
      </c>
      <c r="B48" s="694" t="s">
        <v>189</v>
      </c>
      <c r="C48" s="694" t="s">
        <v>119</v>
      </c>
      <c r="D48" s="702" t="s">
        <v>532</v>
      </c>
    </row>
    <row r="49" spans="1:4">
      <c r="A49" s="694" t="s">
        <v>196</v>
      </c>
      <c r="B49" s="694" t="s">
        <v>197</v>
      </c>
      <c r="C49" s="694" t="s">
        <v>119</v>
      </c>
      <c r="D49" s="702" t="s">
        <v>533</v>
      </c>
    </row>
    <row r="50" spans="1:4">
      <c r="A50" s="694" t="s">
        <v>198</v>
      </c>
      <c r="B50" s="694" t="s">
        <v>199</v>
      </c>
      <c r="C50" s="694" t="s">
        <v>119</v>
      </c>
      <c r="D50" s="702" t="s">
        <v>520</v>
      </c>
    </row>
    <row r="51" spans="1:4" ht="15" customHeight="1">
      <c r="A51" s="694" t="s">
        <v>173</v>
      </c>
      <c r="B51" s="703"/>
      <c r="C51" s="703"/>
      <c r="D51" s="702" t="s">
        <v>534</v>
      </c>
    </row>
    <row r="52" spans="1:4">
      <c r="A52" s="694" t="s">
        <v>173</v>
      </c>
      <c r="B52" s="694" t="s">
        <v>2</v>
      </c>
      <c r="C52" s="694" t="s">
        <v>34</v>
      </c>
      <c r="D52" s="702" t="s">
        <v>535</v>
      </c>
    </row>
    <row r="54" spans="1:4">
      <c r="A54" s="704" t="s">
        <v>536</v>
      </c>
    </row>
  </sheetData>
  <mergeCells count="4">
    <mergeCell ref="A4:D4"/>
    <mergeCell ref="A27:B27"/>
    <mergeCell ref="A35:B35"/>
    <mergeCell ref="A31:B31"/>
  </mergeCells>
  <pageMargins left="0.7" right="0.7" top="0.75" bottom="0.75" header="0.3" footer="0.3"/>
  <pageSetup orientation="portrait" r:id="rId1"/>
  <ignoredErrors>
    <ignoredError sqref="D38:D52"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8A7F-285C-434E-9FBA-853A19A2E19F}">
  <dimension ref="A1:K50"/>
  <sheetViews>
    <sheetView showGridLines="0" topLeftCell="D1" zoomScale="90" zoomScaleNormal="90" workbookViewId="0">
      <selection activeCell="U27" sqref="U27"/>
    </sheetView>
  </sheetViews>
  <sheetFormatPr baseColWidth="10" defaultColWidth="9.140625" defaultRowHeight="15.75"/>
  <cols>
    <col min="1" max="1" width="34.42578125" style="4" customWidth="1"/>
    <col min="2" max="4" width="12.7109375" style="4" customWidth="1"/>
    <col min="5" max="5" width="9.85546875" style="4" customWidth="1"/>
    <col min="6" max="6" width="33.42578125" style="4" customWidth="1"/>
    <col min="7" max="7" width="13" style="4" customWidth="1"/>
    <col min="8" max="8" width="13" style="96" customWidth="1"/>
    <col min="9" max="10" width="13" style="4" customWidth="1"/>
    <col min="11" max="16384" width="9.140625" style="4"/>
  </cols>
  <sheetData>
    <row r="1" spans="1:11">
      <c r="A1" s="6" t="s">
        <v>159</v>
      </c>
    </row>
    <row r="2" spans="1:11" ht="20.25" customHeight="1">
      <c r="A2" s="7" t="s">
        <v>202</v>
      </c>
    </row>
    <row r="3" spans="1:11">
      <c r="A3" s="111" t="s">
        <v>424</v>
      </c>
    </row>
    <row r="5" spans="1:11" s="50" customFormat="1" ht="18" customHeight="1">
      <c r="A5" s="459" t="s">
        <v>489</v>
      </c>
      <c r="B5" s="456">
        <v>2022</v>
      </c>
      <c r="C5" s="456">
        <v>2023</v>
      </c>
      <c r="D5" s="457" t="s">
        <v>8</v>
      </c>
      <c r="E5" s="438"/>
      <c r="F5" s="459" t="s">
        <v>490</v>
      </c>
      <c r="G5" s="536" t="s">
        <v>203</v>
      </c>
      <c r="H5" s="456">
        <v>2022</v>
      </c>
      <c r="I5" s="456">
        <v>2023</v>
      </c>
      <c r="J5" s="457" t="s">
        <v>8</v>
      </c>
    </row>
    <row r="6" spans="1:11" s="50" customFormat="1" ht="16.5" customHeight="1">
      <c r="A6" s="448" t="s">
        <v>2</v>
      </c>
      <c r="B6" s="419">
        <v>412</v>
      </c>
      <c r="C6" s="419">
        <v>46</v>
      </c>
      <c r="D6" s="420">
        <v>458</v>
      </c>
      <c r="E6" s="438"/>
      <c r="F6" s="1075" t="s">
        <v>34</v>
      </c>
      <c r="G6" s="1075"/>
      <c r="H6" s="538">
        <v>723</v>
      </c>
      <c r="I6" s="538">
        <v>654</v>
      </c>
      <c r="J6" s="539">
        <v>1376</v>
      </c>
    </row>
    <row r="7" spans="1:11" s="50" customFormat="1" ht="16.5" customHeight="1">
      <c r="A7" s="405" t="s">
        <v>3</v>
      </c>
      <c r="B7" s="406">
        <v>139</v>
      </c>
      <c r="C7" s="406"/>
      <c r="D7" s="407">
        <v>139</v>
      </c>
      <c r="E7" s="438"/>
      <c r="F7" s="540" t="s">
        <v>182</v>
      </c>
      <c r="G7" s="448" t="s">
        <v>180</v>
      </c>
      <c r="H7" s="541">
        <v>110</v>
      </c>
      <c r="I7" s="541"/>
      <c r="J7" s="542">
        <v>110</v>
      </c>
    </row>
    <row r="8" spans="1:11" s="50" customFormat="1" ht="16.5" customHeight="1">
      <c r="A8" s="405" t="s">
        <v>4</v>
      </c>
      <c r="B8" s="406">
        <v>379</v>
      </c>
      <c r="C8" s="406">
        <v>607</v>
      </c>
      <c r="D8" s="407">
        <v>986</v>
      </c>
      <c r="E8" s="438"/>
      <c r="F8" s="543" t="s">
        <v>204</v>
      </c>
      <c r="G8" s="405" t="s">
        <v>191</v>
      </c>
      <c r="H8" s="544">
        <v>81</v>
      </c>
      <c r="I8" s="544">
        <v>347</v>
      </c>
      <c r="J8" s="545">
        <v>428</v>
      </c>
    </row>
    <row r="9" spans="1:11" s="59" customFormat="1" ht="16.5" customHeight="1">
      <c r="A9" s="423" t="s">
        <v>73</v>
      </c>
      <c r="B9" s="425">
        <v>87</v>
      </c>
      <c r="C9" s="425">
        <v>347</v>
      </c>
      <c r="D9" s="426">
        <v>434</v>
      </c>
      <c r="E9" s="438"/>
      <c r="F9" s="543" t="s">
        <v>211</v>
      </c>
      <c r="G9" s="405" t="s">
        <v>180</v>
      </c>
      <c r="H9" s="544">
        <v>299</v>
      </c>
      <c r="I9" s="544"/>
      <c r="J9" s="545">
        <v>299</v>
      </c>
    </row>
    <row r="10" spans="1:11" s="59" customFormat="1" ht="16.5" customHeight="1">
      <c r="A10" s="423" t="s">
        <v>207</v>
      </c>
      <c r="B10" s="425">
        <v>268</v>
      </c>
      <c r="C10" s="425"/>
      <c r="D10" s="426">
        <v>268</v>
      </c>
      <c r="E10" s="438"/>
      <c r="F10" s="543" t="s">
        <v>205</v>
      </c>
      <c r="G10" s="405" t="s">
        <v>206</v>
      </c>
      <c r="H10" s="544"/>
      <c r="I10" s="544">
        <v>260</v>
      </c>
      <c r="J10" s="545">
        <v>260</v>
      </c>
    </row>
    <row r="11" spans="1:11" s="59" customFormat="1" ht="16.5" customHeight="1">
      <c r="A11" s="423" t="s">
        <v>208</v>
      </c>
      <c r="B11" s="425">
        <v>24</v>
      </c>
      <c r="C11" s="425"/>
      <c r="D11" s="426">
        <v>24</v>
      </c>
      <c r="E11" s="438"/>
      <c r="F11" s="546" t="s">
        <v>105</v>
      </c>
      <c r="G11" s="455"/>
      <c r="H11" s="547">
        <v>233</v>
      </c>
      <c r="I11" s="547">
        <v>46</v>
      </c>
      <c r="J11" s="548">
        <v>279</v>
      </c>
      <c r="K11" s="173"/>
    </row>
    <row r="12" spans="1:11" s="59" customFormat="1" ht="16.5" customHeight="1">
      <c r="A12" s="423" t="s">
        <v>116</v>
      </c>
      <c r="B12" s="425"/>
      <c r="C12" s="425">
        <v>260</v>
      </c>
      <c r="D12" s="426">
        <v>260</v>
      </c>
      <c r="E12" s="438"/>
      <c r="F12" s="549" t="s">
        <v>35</v>
      </c>
      <c r="G12" s="549"/>
      <c r="H12" s="550">
        <v>953</v>
      </c>
      <c r="I12" s="551"/>
      <c r="J12" s="552">
        <v>953</v>
      </c>
    </row>
    <row r="13" spans="1:11" s="50" customFormat="1" ht="16.5" customHeight="1">
      <c r="A13" s="405" t="s">
        <v>5</v>
      </c>
      <c r="B13" s="406">
        <v>880</v>
      </c>
      <c r="C13" s="406"/>
      <c r="D13" s="407">
        <v>880</v>
      </c>
      <c r="E13" s="438"/>
      <c r="F13" s="405" t="s">
        <v>209</v>
      </c>
      <c r="G13" s="405" t="s">
        <v>210</v>
      </c>
      <c r="H13" s="544">
        <v>953</v>
      </c>
      <c r="I13" s="544"/>
      <c r="J13" s="545">
        <v>953</v>
      </c>
    </row>
    <row r="14" spans="1:11" s="50" customFormat="1" ht="16.5" customHeight="1">
      <c r="A14" s="405" t="s">
        <v>212</v>
      </c>
      <c r="B14" s="406">
        <v>132</v>
      </c>
      <c r="C14" s="406"/>
      <c r="D14" s="407">
        <v>132</v>
      </c>
      <c r="E14" s="438"/>
      <c r="F14" s="686" t="s">
        <v>36</v>
      </c>
      <c r="G14" s="553"/>
      <c r="H14" s="554">
        <v>1218</v>
      </c>
      <c r="I14" s="538"/>
      <c r="J14" s="539">
        <v>1218</v>
      </c>
      <c r="K14" s="139"/>
    </row>
    <row r="15" spans="1:11" s="50" customFormat="1" ht="16.5" customHeight="1">
      <c r="A15" s="423" t="s">
        <v>491</v>
      </c>
      <c r="B15" s="425">
        <v>132</v>
      </c>
      <c r="C15" s="425"/>
      <c r="D15" s="426">
        <v>132</v>
      </c>
      <c r="E15" s="438"/>
      <c r="F15" s="448" t="s">
        <v>213</v>
      </c>
      <c r="G15" s="448" t="s">
        <v>180</v>
      </c>
      <c r="H15" s="541">
        <v>250</v>
      </c>
      <c r="I15" s="541"/>
      <c r="J15" s="542">
        <v>250</v>
      </c>
    </row>
    <row r="16" spans="1:11" s="50" customFormat="1" ht="16.5" customHeight="1">
      <c r="A16" s="455" t="s">
        <v>7</v>
      </c>
      <c r="B16" s="463">
        <v>953</v>
      </c>
      <c r="C16" s="463"/>
      <c r="D16" s="464">
        <v>953</v>
      </c>
      <c r="E16" s="438"/>
      <c r="F16" s="405" t="s">
        <v>214</v>
      </c>
      <c r="G16" s="405" t="s">
        <v>178</v>
      </c>
      <c r="H16" s="544">
        <v>180</v>
      </c>
      <c r="I16" s="544"/>
      <c r="J16" s="545">
        <v>180</v>
      </c>
    </row>
    <row r="17" spans="1:10" s="50" customFormat="1" ht="16.5" customHeight="1">
      <c r="A17" s="443" t="s">
        <v>16</v>
      </c>
      <c r="B17" s="458">
        <v>2894</v>
      </c>
      <c r="C17" s="436">
        <v>654</v>
      </c>
      <c r="D17" s="458">
        <v>3548</v>
      </c>
      <c r="E17" s="438"/>
      <c r="F17" s="405" t="s">
        <v>215</v>
      </c>
      <c r="G17" s="405" t="s">
        <v>216</v>
      </c>
      <c r="H17" s="544">
        <v>100</v>
      </c>
      <c r="I17" s="544"/>
      <c r="J17" s="545">
        <v>100</v>
      </c>
    </row>
    <row r="18" spans="1:10" s="50" customFormat="1" ht="16.5" customHeight="1">
      <c r="E18" s="438"/>
      <c r="F18" s="298" t="s">
        <v>105</v>
      </c>
      <c r="G18" s="298"/>
      <c r="H18" s="705">
        <v>688</v>
      </c>
      <c r="I18" s="705"/>
      <c r="J18" s="706">
        <v>688</v>
      </c>
    </row>
    <row r="19" spans="1:10" s="50" customFormat="1" ht="16.5" customHeight="1">
      <c r="A19" s="167" t="s">
        <v>201</v>
      </c>
      <c r="E19" s="438"/>
      <c r="F19" s="197" t="s">
        <v>8</v>
      </c>
      <c r="G19" s="707"/>
      <c r="H19" s="198">
        <v>2894</v>
      </c>
      <c r="I19" s="199">
        <v>654</v>
      </c>
      <c r="J19" s="198">
        <v>3548</v>
      </c>
    </row>
    <row r="20" spans="1:10" s="50" customFormat="1" ht="18" customHeight="1">
      <c r="A20" s="23"/>
      <c r="B20" s="23"/>
      <c r="C20" s="23"/>
      <c r="D20" s="23"/>
    </row>
    <row r="21" spans="1:10" s="50" customFormat="1" ht="15.75" customHeight="1">
      <c r="A21" s="4"/>
      <c r="B21" s="4"/>
      <c r="C21" s="4"/>
      <c r="D21" s="4"/>
      <c r="H21" s="97"/>
    </row>
    <row r="22" spans="1:10" s="23" customFormat="1" ht="15.75" customHeight="1">
      <c r="A22" s="4"/>
      <c r="B22" s="4"/>
      <c r="C22" s="4"/>
      <c r="D22" s="4"/>
    </row>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sheetData>
  <mergeCells count="1">
    <mergeCell ref="F6:G6"/>
  </mergeCells>
  <phoneticPr fontId="4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E23C-DD2D-4219-AAE5-AAFF8A4B6A62}">
  <dimension ref="A1:J29"/>
  <sheetViews>
    <sheetView showGridLines="0" zoomScaleNormal="100" workbookViewId="0">
      <selection activeCell="B19" sqref="B19:H26"/>
    </sheetView>
  </sheetViews>
  <sheetFormatPr baseColWidth="10" defaultColWidth="9.140625" defaultRowHeight="15.75"/>
  <cols>
    <col min="1" max="1" width="25.42578125" style="4" customWidth="1"/>
    <col min="2" max="7" width="16.5703125" style="4" customWidth="1"/>
    <col min="8" max="8" width="12.5703125" style="4" customWidth="1"/>
    <col min="9" max="9" width="9.140625" style="4"/>
    <col min="10" max="10" width="9.140625" style="30"/>
    <col min="11" max="16384" width="9.140625" style="4"/>
  </cols>
  <sheetData>
    <row r="1" spans="1:10">
      <c r="A1" s="119" t="s">
        <v>0</v>
      </c>
    </row>
    <row r="2" spans="1:10">
      <c r="A2" s="124" t="s">
        <v>21</v>
      </c>
    </row>
    <row r="3" spans="1:10">
      <c r="A3" s="125"/>
    </row>
    <row r="5" spans="1:10" ht="23.25" customHeight="1">
      <c r="A5" s="187" t="s">
        <v>20</v>
      </c>
      <c r="B5" s="1029" t="s">
        <v>2</v>
      </c>
      <c r="C5" s="1029" t="s">
        <v>3</v>
      </c>
      <c r="D5" s="1029" t="s">
        <v>4</v>
      </c>
      <c r="E5" s="188"/>
      <c r="F5" s="1029" t="s">
        <v>6</v>
      </c>
      <c r="G5" s="1029" t="s">
        <v>7</v>
      </c>
      <c r="H5" s="1027" t="s">
        <v>8</v>
      </c>
    </row>
    <row r="6" spans="1:10" s="8" customFormat="1" ht="20.100000000000001" customHeight="1">
      <c r="A6" s="190" t="s">
        <v>9</v>
      </c>
      <c r="B6" s="1030"/>
      <c r="C6" s="1030"/>
      <c r="D6" s="1030"/>
      <c r="E6" s="189" t="s">
        <v>436</v>
      </c>
      <c r="F6" s="1030"/>
      <c r="G6" s="1030"/>
      <c r="H6" s="1028"/>
      <c r="J6" s="31"/>
    </row>
    <row r="7" spans="1:10">
      <c r="A7" s="191" t="s">
        <v>10</v>
      </c>
      <c r="B7" s="755">
        <v>273</v>
      </c>
      <c r="C7" s="755">
        <v>120</v>
      </c>
      <c r="D7" s="755">
        <v>866</v>
      </c>
      <c r="E7" s="755">
        <v>-13</v>
      </c>
      <c r="F7" s="755">
        <v>7</v>
      </c>
      <c r="G7" s="755">
        <v>-68</v>
      </c>
      <c r="H7" s="756">
        <v>1185</v>
      </c>
      <c r="J7" s="32"/>
    </row>
    <row r="8" spans="1:10">
      <c r="A8" s="192" t="s">
        <v>11</v>
      </c>
      <c r="B8" s="757">
        <v>1825</v>
      </c>
      <c r="C8" s="757">
        <v>74</v>
      </c>
      <c r="D8" s="757">
        <v>403</v>
      </c>
      <c r="E8" s="757"/>
      <c r="F8" s="757">
        <v>18</v>
      </c>
      <c r="G8" s="757">
        <v>-7</v>
      </c>
      <c r="H8" s="758">
        <v>2314</v>
      </c>
      <c r="J8" s="32"/>
    </row>
    <row r="9" spans="1:10">
      <c r="A9" s="193" t="s">
        <v>12</v>
      </c>
      <c r="B9" s="757">
        <v>309</v>
      </c>
      <c r="C9" s="757">
        <v>124</v>
      </c>
      <c r="D9" s="757">
        <v>-5</v>
      </c>
      <c r="E9" s="757">
        <v>63</v>
      </c>
      <c r="F9" s="757">
        <v>27</v>
      </c>
      <c r="G9" s="757">
        <v>-152</v>
      </c>
      <c r="H9" s="758">
        <v>366</v>
      </c>
      <c r="J9" s="32"/>
    </row>
    <row r="10" spans="1:10">
      <c r="A10" s="194" t="s">
        <v>13</v>
      </c>
      <c r="B10" s="757"/>
      <c r="C10" s="757">
        <v>564</v>
      </c>
      <c r="D10" s="757">
        <v>189</v>
      </c>
      <c r="E10" s="757">
        <v>41</v>
      </c>
      <c r="F10" s="757">
        <v>421</v>
      </c>
      <c r="G10" s="757">
        <v>-33</v>
      </c>
      <c r="H10" s="758">
        <v>1183</v>
      </c>
      <c r="J10" s="32"/>
    </row>
    <row r="11" spans="1:10">
      <c r="A11" s="194" t="s">
        <v>14</v>
      </c>
      <c r="B11" s="757">
        <v>202</v>
      </c>
      <c r="C11" s="757">
        <v>-29</v>
      </c>
      <c r="D11" s="757">
        <v>0</v>
      </c>
      <c r="E11" s="757"/>
      <c r="F11" s="757">
        <v>25</v>
      </c>
      <c r="G11" s="757">
        <v>-23</v>
      </c>
      <c r="H11" s="758">
        <v>174</v>
      </c>
      <c r="J11" s="32"/>
    </row>
    <row r="12" spans="1:10">
      <c r="A12" s="195" t="s">
        <v>15</v>
      </c>
      <c r="B12" s="757"/>
      <c r="C12" s="757">
        <v>970</v>
      </c>
      <c r="D12" s="757"/>
      <c r="E12" s="757"/>
      <c r="F12" s="757"/>
      <c r="G12" s="757"/>
      <c r="H12" s="758">
        <v>970</v>
      </c>
      <c r="J12" s="32"/>
    </row>
    <row r="13" spans="1:10">
      <c r="A13" s="196" t="s">
        <v>434</v>
      </c>
      <c r="B13" s="759"/>
      <c r="C13" s="759">
        <v>0</v>
      </c>
      <c r="D13" s="759">
        <v>0</v>
      </c>
      <c r="E13" s="759">
        <v>-1</v>
      </c>
      <c r="F13" s="759">
        <v>-2</v>
      </c>
      <c r="G13" s="759">
        <v>-43</v>
      </c>
      <c r="H13" s="760">
        <v>-46</v>
      </c>
      <c r="J13" s="32"/>
    </row>
    <row r="14" spans="1:10" ht="18" customHeight="1">
      <c r="A14" s="197" t="s">
        <v>16</v>
      </c>
      <c r="B14" s="761">
        <v>2609</v>
      </c>
      <c r="C14" s="761">
        <v>1823</v>
      </c>
      <c r="D14" s="761">
        <v>1453</v>
      </c>
      <c r="E14" s="761">
        <v>91</v>
      </c>
      <c r="F14" s="761">
        <v>495</v>
      </c>
      <c r="G14" s="761">
        <v>-325</v>
      </c>
      <c r="H14" s="761">
        <v>6145</v>
      </c>
      <c r="J14" s="32"/>
    </row>
    <row r="15" spans="1:10" ht="17.25" customHeight="1">
      <c r="A15" s="200"/>
      <c r="B15" s="204"/>
      <c r="C15" s="204"/>
      <c r="D15" s="204"/>
      <c r="E15" s="204"/>
      <c r="F15" s="204"/>
      <c r="G15" s="205"/>
      <c r="H15" s="204"/>
    </row>
    <row r="16" spans="1:10" ht="17.25" customHeight="1">
      <c r="A16" s="202"/>
      <c r="B16" s="206"/>
      <c r="C16" s="206"/>
      <c r="D16" s="206"/>
      <c r="E16" s="206"/>
      <c r="F16" s="206"/>
      <c r="G16" s="207"/>
      <c r="H16" s="206"/>
    </row>
    <row r="17" spans="1:10" ht="23.25" customHeight="1">
      <c r="A17" s="187" t="s">
        <v>17</v>
      </c>
      <c r="B17" s="1029" t="s">
        <v>2</v>
      </c>
      <c r="C17" s="1029" t="s">
        <v>3</v>
      </c>
      <c r="D17" s="1029" t="s">
        <v>4</v>
      </c>
      <c r="E17" s="1029" t="s">
        <v>5</v>
      </c>
      <c r="F17" s="1029" t="s">
        <v>6</v>
      </c>
      <c r="G17" s="1029" t="s">
        <v>7</v>
      </c>
      <c r="H17" s="1027" t="s">
        <v>8</v>
      </c>
    </row>
    <row r="18" spans="1:10" ht="22.5" customHeight="1">
      <c r="A18" s="190" t="s">
        <v>9</v>
      </c>
      <c r="B18" s="1030"/>
      <c r="C18" s="1030"/>
      <c r="D18" s="1030"/>
      <c r="E18" s="1030"/>
      <c r="F18" s="1030"/>
      <c r="G18" s="1030"/>
      <c r="H18" s="1028"/>
      <c r="J18" s="31"/>
    </row>
    <row r="19" spans="1:10">
      <c r="A19" s="191" t="s">
        <v>10</v>
      </c>
      <c r="B19" s="755">
        <v>152</v>
      </c>
      <c r="C19" s="755">
        <v>89</v>
      </c>
      <c r="D19" s="755">
        <v>775</v>
      </c>
      <c r="E19" s="755">
        <v>54</v>
      </c>
      <c r="F19" s="755">
        <v>62</v>
      </c>
      <c r="G19" s="755">
        <v>-40</v>
      </c>
      <c r="H19" s="756">
        <v>1093</v>
      </c>
      <c r="J19" s="32"/>
    </row>
    <row r="20" spans="1:10">
      <c r="A20" s="192" t="s">
        <v>11</v>
      </c>
      <c r="B20" s="757">
        <v>1608</v>
      </c>
      <c r="C20" s="757">
        <v>66</v>
      </c>
      <c r="D20" s="757">
        <v>386</v>
      </c>
      <c r="E20" s="757">
        <v>2</v>
      </c>
      <c r="F20" s="757">
        <v>4</v>
      </c>
      <c r="G20" s="757">
        <v>-6</v>
      </c>
      <c r="H20" s="758">
        <v>2060</v>
      </c>
      <c r="J20" s="32"/>
    </row>
    <row r="21" spans="1:10">
      <c r="A21" s="193" t="s">
        <v>12</v>
      </c>
      <c r="B21" s="757">
        <v>256</v>
      </c>
      <c r="C21" s="757">
        <v>106</v>
      </c>
      <c r="D21" s="757">
        <v>1</v>
      </c>
      <c r="E21" s="757">
        <v>17</v>
      </c>
      <c r="F21" s="757">
        <v>35</v>
      </c>
      <c r="G21" s="757">
        <v>-109</v>
      </c>
      <c r="H21" s="758">
        <v>305</v>
      </c>
      <c r="J21" s="32"/>
    </row>
    <row r="22" spans="1:10">
      <c r="A22" s="194" t="s">
        <v>13</v>
      </c>
      <c r="B22" s="757"/>
      <c r="C22" s="757">
        <v>437</v>
      </c>
      <c r="D22" s="757">
        <v>367</v>
      </c>
      <c r="E22" s="757">
        <v>37</v>
      </c>
      <c r="F22" s="757">
        <v>443</v>
      </c>
      <c r="G22" s="757">
        <v>-25</v>
      </c>
      <c r="H22" s="758">
        <v>1259</v>
      </c>
      <c r="J22" s="32"/>
    </row>
    <row r="23" spans="1:10">
      <c r="A23" s="194" t="s">
        <v>14</v>
      </c>
      <c r="B23" s="757">
        <v>111</v>
      </c>
      <c r="C23" s="757">
        <v>118</v>
      </c>
      <c r="D23" s="757">
        <v>2</v>
      </c>
      <c r="E23" s="757"/>
      <c r="F23" s="757">
        <v>6</v>
      </c>
      <c r="G23" s="757">
        <v>-52</v>
      </c>
      <c r="H23" s="758">
        <v>184</v>
      </c>
      <c r="J23" s="32"/>
    </row>
    <row r="24" spans="1:10">
      <c r="A24" s="195" t="s">
        <v>15</v>
      </c>
      <c r="B24" s="757"/>
      <c r="C24" s="757">
        <v>-111</v>
      </c>
      <c r="D24" s="757"/>
      <c r="E24" s="757"/>
      <c r="F24" s="757"/>
      <c r="G24" s="757"/>
      <c r="H24" s="758">
        <v>-111</v>
      </c>
      <c r="J24" s="32"/>
    </row>
    <row r="25" spans="1:10">
      <c r="A25" s="196" t="s">
        <v>434</v>
      </c>
      <c r="B25" s="759"/>
      <c r="C25" s="759">
        <v>20</v>
      </c>
      <c r="D25" s="759">
        <v>-1</v>
      </c>
      <c r="E25" s="759">
        <v>0</v>
      </c>
      <c r="F25" s="759">
        <v>-8</v>
      </c>
      <c r="G25" s="759">
        <v>-308</v>
      </c>
      <c r="H25" s="760">
        <v>-297</v>
      </c>
      <c r="J25" s="32"/>
    </row>
    <row r="26" spans="1:10">
      <c r="A26" s="197" t="s">
        <v>16</v>
      </c>
      <c r="B26" s="761">
        <v>2127</v>
      </c>
      <c r="C26" s="761">
        <v>724</v>
      </c>
      <c r="D26" s="761">
        <v>1530</v>
      </c>
      <c r="E26" s="761">
        <v>110</v>
      </c>
      <c r="F26" s="761">
        <v>542</v>
      </c>
      <c r="G26" s="761">
        <v>-540</v>
      </c>
      <c r="H26" s="761">
        <v>4493</v>
      </c>
      <c r="J26" s="32"/>
    </row>
    <row r="27" spans="1:10">
      <c r="A27" s="126"/>
      <c r="B27" s="125"/>
    </row>
    <row r="28" spans="1:10" s="103" customFormat="1" ht="12.75">
      <c r="A28" s="159" t="s">
        <v>429</v>
      </c>
      <c r="B28" s="127"/>
      <c r="J28" s="104"/>
    </row>
    <row r="29" spans="1:10" s="103" customFormat="1" ht="12.75">
      <c r="A29" s="158"/>
      <c r="J29" s="104"/>
    </row>
  </sheetData>
  <mergeCells count="13">
    <mergeCell ref="B17:B18"/>
    <mergeCell ref="C17:C18"/>
    <mergeCell ref="H5:H6"/>
    <mergeCell ref="B5:B6"/>
    <mergeCell ref="C5:C6"/>
    <mergeCell ref="D5:D6"/>
    <mergeCell ref="F5:F6"/>
    <mergeCell ref="G5:G6"/>
    <mergeCell ref="D17:D18"/>
    <mergeCell ref="E17:E18"/>
    <mergeCell ref="F17:F18"/>
    <mergeCell ref="G17:G18"/>
    <mergeCell ref="H17:H18"/>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3263-C1E9-4115-A86A-2F824E343044}">
  <dimension ref="A1:P19"/>
  <sheetViews>
    <sheetView showGridLines="0" zoomScale="70" zoomScaleNormal="70" workbookViewId="0">
      <selection activeCell="M7" sqref="M7"/>
    </sheetView>
  </sheetViews>
  <sheetFormatPr baseColWidth="10" defaultColWidth="11.42578125" defaultRowHeight="15"/>
  <cols>
    <col min="1" max="1" width="30.140625" customWidth="1"/>
    <col min="2" max="2" width="1.28515625" customWidth="1"/>
    <col min="3" max="3" width="12.7109375" customWidth="1"/>
    <col min="4" max="5" width="16.5703125" customWidth="1"/>
    <col min="6" max="9" width="12.140625" customWidth="1"/>
    <col min="10" max="11" width="15.42578125" customWidth="1"/>
    <col min="12" max="12" width="18.28515625" customWidth="1"/>
    <col min="13" max="13" width="14.85546875" customWidth="1"/>
    <col min="14" max="14" width="12.42578125" customWidth="1"/>
    <col min="15" max="15" width="12" customWidth="1"/>
    <col min="16" max="16" width="13.28515625" customWidth="1"/>
  </cols>
  <sheetData>
    <row r="1" spans="1:16" ht="15.75">
      <c r="A1" s="6" t="s">
        <v>159</v>
      </c>
    </row>
    <row r="2" spans="1:16" ht="18">
      <c r="A2" s="7" t="s">
        <v>217</v>
      </c>
    </row>
    <row r="3" spans="1:16">
      <c r="A3" t="s">
        <v>425</v>
      </c>
    </row>
    <row r="4" spans="1:16">
      <c r="A4" t="s">
        <v>161</v>
      </c>
    </row>
    <row r="5" spans="1:16" ht="15.75" customHeight="1">
      <c r="A5" s="94"/>
      <c r="B5" s="82" t="s">
        <v>95</v>
      </c>
      <c r="C5" s="1040" t="s">
        <v>2</v>
      </c>
      <c r="D5" s="1040" t="s">
        <v>3</v>
      </c>
      <c r="E5" s="1042" t="s">
        <v>4</v>
      </c>
      <c r="F5" s="1044" t="s">
        <v>55</v>
      </c>
      <c r="G5" s="1044" t="s">
        <v>114</v>
      </c>
      <c r="H5" s="1044" t="s">
        <v>115</v>
      </c>
      <c r="I5" s="1046" t="s">
        <v>116</v>
      </c>
      <c r="J5" s="1040" t="s">
        <v>5</v>
      </c>
      <c r="K5" s="1042" t="s">
        <v>6</v>
      </c>
      <c r="L5" s="1044" t="s">
        <v>117</v>
      </c>
      <c r="M5" s="1044" t="s">
        <v>549</v>
      </c>
      <c r="N5" s="1077" t="s">
        <v>118</v>
      </c>
      <c r="O5" s="1040" t="s">
        <v>105</v>
      </c>
      <c r="P5" s="1040" t="s">
        <v>8</v>
      </c>
    </row>
    <row r="6" spans="1:16" ht="27" customHeight="1">
      <c r="A6" s="116" t="s">
        <v>218</v>
      </c>
      <c r="B6" s="82"/>
      <c r="C6" s="1041"/>
      <c r="D6" s="1041"/>
      <c r="E6" s="1043"/>
      <c r="F6" s="1045"/>
      <c r="G6" s="1045"/>
      <c r="H6" s="1045"/>
      <c r="I6" s="1047"/>
      <c r="J6" s="1041"/>
      <c r="K6" s="1043"/>
      <c r="L6" s="1045"/>
      <c r="M6" s="1076"/>
      <c r="N6" s="1076"/>
      <c r="O6" s="1041"/>
      <c r="P6" s="1041"/>
    </row>
    <row r="7" spans="1:16" ht="18">
      <c r="A7" s="80" t="s">
        <v>219</v>
      </c>
      <c r="B7" s="87"/>
      <c r="C7" s="132">
        <f>3890.28</f>
        <v>3890.28</v>
      </c>
      <c r="D7" s="133">
        <v>5206.29</v>
      </c>
      <c r="E7" s="134">
        <v>12110.21</v>
      </c>
      <c r="F7" s="140">
        <v>11810.79</v>
      </c>
      <c r="G7" s="140">
        <v>44.85</v>
      </c>
      <c r="H7" s="140"/>
      <c r="I7" s="141">
        <v>254.57</v>
      </c>
      <c r="J7" s="132"/>
      <c r="K7" s="134"/>
      <c r="L7" s="140"/>
      <c r="M7" s="140"/>
      <c r="N7" s="141"/>
      <c r="O7" s="132"/>
      <c r="P7" s="555">
        <f t="shared" ref="P7:P15" si="0">C7+D7+E7+J7+K7+O7</f>
        <v>21206.78</v>
      </c>
    </row>
    <row r="8" spans="1:16" ht="15.75">
      <c r="A8" s="80" t="s">
        <v>34</v>
      </c>
      <c r="B8" s="87"/>
      <c r="C8" s="132">
        <v>2774.46</v>
      </c>
      <c r="D8" s="133">
        <v>2630.22</v>
      </c>
      <c r="E8" s="134">
        <v>1606.52</v>
      </c>
      <c r="F8" s="140">
        <v>1262.5999999999999</v>
      </c>
      <c r="G8" s="140">
        <v>198.72</v>
      </c>
      <c r="H8" s="140">
        <v>145.19999999999999</v>
      </c>
      <c r="I8" s="141"/>
      <c r="J8" s="132">
        <v>3164.51</v>
      </c>
      <c r="K8" s="134">
        <v>1139.5899999999999</v>
      </c>
      <c r="L8" s="140"/>
      <c r="M8" s="140">
        <v>469.9</v>
      </c>
      <c r="N8" s="141">
        <v>669.69</v>
      </c>
      <c r="O8" s="132"/>
      <c r="P8" s="555">
        <f t="shared" si="0"/>
        <v>11315.300000000001</v>
      </c>
    </row>
    <row r="9" spans="1:16" ht="15.75">
      <c r="A9" s="80" t="s">
        <v>35</v>
      </c>
      <c r="B9" s="88"/>
      <c r="C9" s="132"/>
      <c r="D9" s="133"/>
      <c r="E9" s="134"/>
      <c r="F9" s="140"/>
      <c r="G9" s="140"/>
      <c r="H9" s="140"/>
      <c r="I9" s="141"/>
      <c r="J9" s="132"/>
      <c r="K9" s="134"/>
      <c r="L9" s="140"/>
      <c r="M9" s="140"/>
      <c r="N9" s="141"/>
      <c r="O9" s="132">
        <v>512.4</v>
      </c>
      <c r="P9" s="555">
        <f t="shared" si="0"/>
        <v>512.4</v>
      </c>
    </row>
    <row r="10" spans="1:16" ht="15.75">
      <c r="A10" s="80" t="s">
        <v>36</v>
      </c>
      <c r="B10" s="88"/>
      <c r="C10" s="132">
        <f>1168.63</f>
        <v>1168.6300000000001</v>
      </c>
      <c r="D10" s="133">
        <v>137.49</v>
      </c>
      <c r="E10" s="134">
        <v>1138.76</v>
      </c>
      <c r="F10" s="140">
        <v>255</v>
      </c>
      <c r="G10" s="140">
        <v>169.26</v>
      </c>
      <c r="H10" s="140">
        <v>674</v>
      </c>
      <c r="I10" s="141">
        <v>40.5</v>
      </c>
      <c r="J10" s="132">
        <v>661.9</v>
      </c>
      <c r="K10" s="134">
        <v>1083.33</v>
      </c>
      <c r="L10" s="140"/>
      <c r="M10" s="140">
        <v>805.51</v>
      </c>
      <c r="N10" s="141">
        <v>277.82</v>
      </c>
      <c r="O10" s="132"/>
      <c r="P10" s="555">
        <f t="shared" si="0"/>
        <v>4190.1100000000006</v>
      </c>
    </row>
    <row r="11" spans="1:16" ht="15.75">
      <c r="A11" s="80" t="s">
        <v>166</v>
      </c>
      <c r="B11" s="88"/>
      <c r="C11" s="132"/>
      <c r="D11" s="133">
        <v>205</v>
      </c>
      <c r="E11" s="134">
        <v>100.69</v>
      </c>
      <c r="F11" s="140">
        <v>100.69</v>
      </c>
      <c r="G11" s="140"/>
      <c r="H11" s="140"/>
      <c r="I11" s="141"/>
      <c r="J11" s="132"/>
      <c r="K11" s="134">
        <v>177.22</v>
      </c>
      <c r="L11" s="140"/>
      <c r="M11" s="140">
        <v>177.22</v>
      </c>
      <c r="N11" s="141"/>
      <c r="O11" s="132"/>
      <c r="P11" s="555">
        <f t="shared" si="0"/>
        <v>482.90999999999997</v>
      </c>
    </row>
    <row r="12" spans="1:16" ht="15.75">
      <c r="A12" s="80" t="s">
        <v>119</v>
      </c>
      <c r="B12" s="88"/>
      <c r="C12" s="132"/>
      <c r="D12" s="133">
        <v>14593.45</v>
      </c>
      <c r="E12" s="134">
        <v>1846.52</v>
      </c>
      <c r="F12" s="140"/>
      <c r="G12" s="140">
        <v>628.74</v>
      </c>
      <c r="H12" s="140">
        <v>300.99</v>
      </c>
      <c r="I12" s="141">
        <v>916.79</v>
      </c>
      <c r="J12" s="132">
        <v>656.4</v>
      </c>
      <c r="K12" s="134">
        <v>32876.43</v>
      </c>
      <c r="L12" s="140">
        <v>28523.5</v>
      </c>
      <c r="M12" s="140">
        <v>4352.93</v>
      </c>
      <c r="N12" s="141"/>
      <c r="O12" s="132"/>
      <c r="P12" s="555">
        <f t="shared" si="0"/>
        <v>49972.800000000003</v>
      </c>
    </row>
    <row r="13" spans="1:16" ht="15.75">
      <c r="A13" s="80" t="s">
        <v>121</v>
      </c>
      <c r="B13" s="87"/>
      <c r="C13" s="132"/>
      <c r="D13" s="133"/>
      <c r="E13" s="134">
        <v>1659.62</v>
      </c>
      <c r="F13" s="140">
        <v>316.98</v>
      </c>
      <c r="G13" s="140">
        <v>1218.04</v>
      </c>
      <c r="H13" s="140"/>
      <c r="I13" s="141">
        <v>124.59</v>
      </c>
      <c r="J13" s="132"/>
      <c r="K13" s="134">
        <v>1250</v>
      </c>
      <c r="L13" s="140"/>
      <c r="M13" s="140"/>
      <c r="N13" s="141">
        <v>1250</v>
      </c>
      <c r="O13" s="132"/>
      <c r="P13" s="555">
        <f t="shared" si="0"/>
        <v>2909.62</v>
      </c>
    </row>
    <row r="14" spans="1:16" ht="15.75">
      <c r="A14" s="80" t="s">
        <v>15</v>
      </c>
      <c r="B14" s="87"/>
      <c r="C14" s="132"/>
      <c r="D14" s="133">
        <v>6162.62</v>
      </c>
      <c r="E14" s="134"/>
      <c r="F14" s="140"/>
      <c r="G14" s="140"/>
      <c r="H14" s="140"/>
      <c r="I14" s="141"/>
      <c r="J14" s="132"/>
      <c r="K14" s="134"/>
      <c r="L14" s="140"/>
      <c r="M14" s="140"/>
      <c r="N14" s="883"/>
      <c r="O14" s="132"/>
      <c r="P14" s="555">
        <f t="shared" si="0"/>
        <v>6162.62</v>
      </c>
    </row>
    <row r="15" spans="1:16" ht="15.75">
      <c r="A15" s="817" t="s">
        <v>167</v>
      </c>
      <c r="B15" s="88"/>
      <c r="C15" s="886"/>
      <c r="D15" s="887">
        <v>1321.2</v>
      </c>
      <c r="E15" s="888">
        <v>1217.9000000000001</v>
      </c>
      <c r="F15" s="826"/>
      <c r="G15" s="826">
        <v>53.9</v>
      </c>
      <c r="H15" s="826"/>
      <c r="I15" s="889">
        <v>1164</v>
      </c>
      <c r="J15" s="886"/>
      <c r="K15" s="888">
        <v>1002.84</v>
      </c>
      <c r="L15" s="826"/>
      <c r="M15" s="826"/>
      <c r="N15" s="889">
        <v>1002.84</v>
      </c>
      <c r="O15" s="886"/>
      <c r="P15" s="890">
        <f t="shared" si="0"/>
        <v>3541.9400000000005</v>
      </c>
    </row>
    <row r="16" spans="1:16" ht="15.75">
      <c r="A16" s="899" t="s">
        <v>16</v>
      </c>
      <c r="B16" s="62"/>
      <c r="C16" s="891">
        <f t="shared" ref="C16:O16" si="1">SUM(C7:C15)</f>
        <v>7833.37</v>
      </c>
      <c r="D16" s="892">
        <f t="shared" si="1"/>
        <v>30256.27</v>
      </c>
      <c r="E16" s="893">
        <f>SUM(E7:E15)</f>
        <v>19680.22</v>
      </c>
      <c r="F16" s="894">
        <f t="shared" si="1"/>
        <v>13746.060000000001</v>
      </c>
      <c r="G16" s="894">
        <f t="shared" si="1"/>
        <v>2313.5099999999998</v>
      </c>
      <c r="H16" s="894">
        <f t="shared" si="1"/>
        <v>1120.19</v>
      </c>
      <c r="I16" s="895">
        <f t="shared" si="1"/>
        <v>2500.4499999999998</v>
      </c>
      <c r="J16" s="896">
        <f t="shared" si="1"/>
        <v>4482.8100000000004</v>
      </c>
      <c r="K16" s="897">
        <f>SUM(K7:K15)</f>
        <v>37529.409999999996</v>
      </c>
      <c r="L16" s="894">
        <f t="shared" si="1"/>
        <v>28523.5</v>
      </c>
      <c r="M16" s="894">
        <f t="shared" si="1"/>
        <v>5805.56</v>
      </c>
      <c r="N16" s="895">
        <f t="shared" si="1"/>
        <v>3200.3500000000004</v>
      </c>
      <c r="O16" s="896">
        <f t="shared" si="1"/>
        <v>512.4</v>
      </c>
      <c r="P16" s="896">
        <f>SUM(P7:P15)</f>
        <v>100294.48000000001</v>
      </c>
    </row>
    <row r="17" spans="1:1">
      <c r="A17" s="898"/>
    </row>
    <row r="18" spans="1:1">
      <c r="A18" s="169" t="s">
        <v>403</v>
      </c>
    </row>
    <row r="19" spans="1:1">
      <c r="A19" s="169" t="s">
        <v>220</v>
      </c>
    </row>
  </sheetData>
  <mergeCells count="14">
    <mergeCell ref="O5:O6"/>
    <mergeCell ref="P5:P6"/>
    <mergeCell ref="D5:D6"/>
    <mergeCell ref="M5:M6"/>
    <mergeCell ref="N5:N6"/>
    <mergeCell ref="C5:C6"/>
    <mergeCell ref="J5:J6"/>
    <mergeCell ref="E5:E6"/>
    <mergeCell ref="K5:K6"/>
    <mergeCell ref="L5:L6"/>
    <mergeCell ref="F5:F6"/>
    <mergeCell ref="G5:G6"/>
    <mergeCell ref="H5:H6"/>
    <mergeCell ref="I5:I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45403-26EE-4A38-92AE-343C652F2043}">
  <dimension ref="A1:P19"/>
  <sheetViews>
    <sheetView showGridLines="0" zoomScale="70" zoomScaleNormal="70" workbookViewId="0">
      <selection activeCell="M7" sqref="M7"/>
    </sheetView>
  </sheetViews>
  <sheetFormatPr baseColWidth="10" defaultColWidth="11.42578125" defaultRowHeight="15"/>
  <cols>
    <col min="1" max="1" width="30.140625" customWidth="1"/>
    <col min="2" max="2" width="1.28515625" customWidth="1"/>
    <col min="3" max="3" width="12.7109375" customWidth="1"/>
    <col min="4" max="5" width="16.5703125" customWidth="1"/>
    <col min="6" max="9" width="12.140625" customWidth="1"/>
    <col min="10" max="11" width="15.42578125" customWidth="1"/>
    <col min="12" max="12" width="18.28515625" customWidth="1"/>
    <col min="13" max="13" width="14.85546875" customWidth="1"/>
    <col min="14" max="14" width="12.42578125" customWidth="1"/>
    <col min="15" max="15" width="12" customWidth="1"/>
    <col min="16" max="16" width="13.28515625" customWidth="1"/>
  </cols>
  <sheetData>
    <row r="1" spans="1:16" ht="15.75">
      <c r="A1" s="119" t="s">
        <v>159</v>
      </c>
    </row>
    <row r="2" spans="1:16" ht="18">
      <c r="A2" s="124" t="s">
        <v>217</v>
      </c>
    </row>
    <row r="3" spans="1:16">
      <c r="A3" t="s">
        <v>425</v>
      </c>
    </row>
    <row r="4" spans="1:16">
      <c r="A4" t="s">
        <v>400</v>
      </c>
    </row>
    <row r="5" spans="1:16" ht="15.75" customHeight="1">
      <c r="A5" s="900"/>
      <c r="B5" s="901" t="s">
        <v>95</v>
      </c>
      <c r="C5" s="1078" t="s">
        <v>2</v>
      </c>
      <c r="D5" s="1078" t="s">
        <v>3</v>
      </c>
      <c r="E5" s="1080" t="s">
        <v>4</v>
      </c>
      <c r="F5" s="1077" t="s">
        <v>55</v>
      </c>
      <c r="G5" s="1077" t="s">
        <v>114</v>
      </c>
      <c r="H5" s="1077" t="s">
        <v>115</v>
      </c>
      <c r="I5" s="1082" t="s">
        <v>116</v>
      </c>
      <c r="J5" s="1078" t="s">
        <v>5</v>
      </c>
      <c r="K5" s="1080" t="s">
        <v>6</v>
      </c>
      <c r="L5" s="1077" t="s">
        <v>117</v>
      </c>
      <c r="M5" s="1044" t="s">
        <v>549</v>
      </c>
      <c r="N5" s="1077" t="s">
        <v>118</v>
      </c>
      <c r="O5" s="1078" t="s">
        <v>105</v>
      </c>
      <c r="P5" s="1078" t="s">
        <v>8</v>
      </c>
    </row>
    <row r="6" spans="1:16" ht="27" customHeight="1">
      <c r="A6" s="902" t="s">
        <v>218</v>
      </c>
      <c r="B6" s="901"/>
      <c r="C6" s="1079"/>
      <c r="D6" s="1079"/>
      <c r="E6" s="1081"/>
      <c r="F6" s="1076"/>
      <c r="G6" s="1076"/>
      <c r="H6" s="1076"/>
      <c r="I6" s="1083"/>
      <c r="J6" s="1079"/>
      <c r="K6" s="1081"/>
      <c r="L6" s="1076"/>
      <c r="M6" s="1076"/>
      <c r="N6" s="1076"/>
      <c r="O6" s="1079"/>
      <c r="P6" s="1079"/>
    </row>
    <row r="7" spans="1:16" ht="18">
      <c r="A7" s="362" t="s">
        <v>219</v>
      </c>
      <c r="B7" s="903"/>
      <c r="C7" s="904">
        <v>3830.81</v>
      </c>
      <c r="D7" s="884">
        <v>4155.8999999999996</v>
      </c>
      <c r="E7" s="905">
        <f>SUM(F7:I7)</f>
        <v>8166.14</v>
      </c>
      <c r="F7" s="140">
        <v>7866.72</v>
      </c>
      <c r="G7" s="140">
        <v>44.85</v>
      </c>
      <c r="H7" s="140"/>
      <c r="I7" s="141">
        <v>254.57</v>
      </c>
      <c r="J7" s="904"/>
      <c r="K7" s="905"/>
      <c r="L7" s="140"/>
      <c r="M7" s="140"/>
      <c r="N7" s="141"/>
      <c r="O7" s="904"/>
      <c r="P7" s="906">
        <f t="shared" ref="P7:P15" si="0">C7+D7+E7+J7+K7+O7</f>
        <v>16152.849999999999</v>
      </c>
    </row>
    <row r="8" spans="1:16" ht="15.75">
      <c r="A8" s="362" t="s">
        <v>34</v>
      </c>
      <c r="B8" s="903"/>
      <c r="C8" s="904">
        <v>1688.04</v>
      </c>
      <c r="D8" s="884">
        <v>1451.26</v>
      </c>
      <c r="E8" s="905">
        <f>SUM(F8:I8)</f>
        <v>1581.77</v>
      </c>
      <c r="F8" s="140">
        <v>1262.5999999999999</v>
      </c>
      <c r="G8" s="140">
        <v>198.72</v>
      </c>
      <c r="H8" s="140">
        <v>120.45</v>
      </c>
      <c r="I8" s="141"/>
      <c r="J8" s="904">
        <v>2619.6</v>
      </c>
      <c r="K8" s="905">
        <f>SUM(L8:N8)</f>
        <v>524.94000000000005</v>
      </c>
      <c r="L8" s="140"/>
      <c r="M8" s="140">
        <v>222.7</v>
      </c>
      <c r="N8" s="141">
        <v>302.24</v>
      </c>
      <c r="O8" s="904"/>
      <c r="P8" s="906">
        <f t="shared" si="0"/>
        <v>7865.6100000000006</v>
      </c>
    </row>
    <row r="9" spans="1:16" ht="15.75">
      <c r="A9" s="362" t="s">
        <v>35</v>
      </c>
      <c r="B9" s="907"/>
      <c r="C9" s="904"/>
      <c r="D9" s="884"/>
      <c r="E9" s="905"/>
      <c r="F9" s="140"/>
      <c r="G9" s="140"/>
      <c r="H9" s="140"/>
      <c r="I9" s="141"/>
      <c r="J9" s="904"/>
      <c r="K9" s="905"/>
      <c r="L9" s="140"/>
      <c r="M9" s="140"/>
      <c r="N9" s="141"/>
      <c r="O9" s="904">
        <v>53.36</v>
      </c>
      <c r="P9" s="906">
        <f t="shared" si="0"/>
        <v>53.36</v>
      </c>
    </row>
    <row r="10" spans="1:16" ht="15.75">
      <c r="A10" s="362" t="s">
        <v>36</v>
      </c>
      <c r="B10" s="907"/>
      <c r="C10" s="904">
        <v>580.02</v>
      </c>
      <c r="D10" s="884">
        <v>99.37</v>
      </c>
      <c r="E10" s="905">
        <f>SUM(F10:I10)</f>
        <v>1075.76</v>
      </c>
      <c r="F10" s="140">
        <v>255</v>
      </c>
      <c r="G10" s="140">
        <v>169.26</v>
      </c>
      <c r="H10" s="140">
        <v>611</v>
      </c>
      <c r="I10" s="141">
        <v>40.5</v>
      </c>
      <c r="J10" s="904">
        <v>649.9</v>
      </c>
      <c r="K10" s="905">
        <f>SUM(L10:N10)</f>
        <v>473.41</v>
      </c>
      <c r="L10" s="140"/>
      <c r="M10" s="140">
        <v>357.43</v>
      </c>
      <c r="N10" s="141">
        <v>115.98</v>
      </c>
      <c r="O10" s="904"/>
      <c r="P10" s="906">
        <f t="shared" si="0"/>
        <v>2878.46</v>
      </c>
    </row>
    <row r="11" spans="1:16" ht="15.75">
      <c r="A11" s="362" t="s">
        <v>166</v>
      </c>
      <c r="B11" s="907"/>
      <c r="C11" s="904"/>
      <c r="D11" s="884">
        <v>205</v>
      </c>
      <c r="E11" s="905">
        <f>SUM(F11:I11)</f>
        <v>91.6</v>
      </c>
      <c r="F11" s="140">
        <v>91.6</v>
      </c>
      <c r="G11" s="140"/>
      <c r="H11" s="140"/>
      <c r="I11" s="141"/>
      <c r="J11" s="904"/>
      <c r="K11" s="905">
        <f>SUM(L11:N11)</f>
        <v>64.22</v>
      </c>
      <c r="L11" s="140"/>
      <c r="M11" s="140">
        <v>64.22</v>
      </c>
      <c r="N11" s="141"/>
      <c r="O11" s="904"/>
      <c r="P11" s="906">
        <f t="shared" si="0"/>
        <v>360.82000000000005</v>
      </c>
    </row>
    <row r="12" spans="1:16" ht="15.75">
      <c r="A12" s="362" t="s">
        <v>119</v>
      </c>
      <c r="B12" s="907"/>
      <c r="C12" s="904"/>
      <c r="D12" s="884">
        <f>12091.07</f>
        <v>12091.07</v>
      </c>
      <c r="E12" s="905">
        <f>SUM(F12:I12)</f>
        <v>1846.52</v>
      </c>
      <c r="F12" s="140"/>
      <c r="G12" s="140">
        <v>628.74</v>
      </c>
      <c r="H12" s="140">
        <v>300.99</v>
      </c>
      <c r="I12" s="141">
        <v>916.79</v>
      </c>
      <c r="J12" s="904">
        <v>391.4</v>
      </c>
      <c r="K12" s="905">
        <f>SUM(L12:N12)</f>
        <v>10309.59</v>
      </c>
      <c r="L12" s="140">
        <v>7751.91</v>
      </c>
      <c r="M12" s="140">
        <v>2557.6799999999998</v>
      </c>
      <c r="N12" s="141"/>
      <c r="O12" s="904"/>
      <c r="P12" s="906">
        <f t="shared" si="0"/>
        <v>24638.58</v>
      </c>
    </row>
    <row r="13" spans="1:16" ht="15.75">
      <c r="A13" s="362" t="s">
        <v>121</v>
      </c>
      <c r="B13" s="903"/>
      <c r="C13" s="904"/>
      <c r="D13" s="884"/>
      <c r="E13" s="905">
        <f>SUM(F13:I13)</f>
        <v>1659.61</v>
      </c>
      <c r="F13" s="140">
        <v>316.98</v>
      </c>
      <c r="G13" s="140">
        <v>1218.04</v>
      </c>
      <c r="H13" s="140"/>
      <c r="I13" s="141">
        <v>124.59</v>
      </c>
      <c r="J13" s="904"/>
      <c r="K13" s="905">
        <f>SUM(L13:N13)</f>
        <v>416.25</v>
      </c>
      <c r="L13" s="140"/>
      <c r="M13" s="140"/>
      <c r="N13" s="141">
        <v>416.25</v>
      </c>
      <c r="O13" s="904"/>
      <c r="P13" s="906">
        <f t="shared" si="0"/>
        <v>2075.8599999999997</v>
      </c>
    </row>
    <row r="14" spans="1:16" ht="15.75">
      <c r="A14" s="362" t="s">
        <v>15</v>
      </c>
      <c r="B14" s="903"/>
      <c r="C14" s="904"/>
      <c r="D14" s="884">
        <f>6162.62</f>
        <v>6162.62</v>
      </c>
      <c r="E14" s="905"/>
      <c r="F14" s="140"/>
      <c r="G14" s="140"/>
      <c r="H14" s="140"/>
      <c r="I14" s="141"/>
      <c r="J14" s="904"/>
      <c r="K14" s="905"/>
      <c r="L14" s="140"/>
      <c r="M14" s="140"/>
      <c r="N14" s="141"/>
      <c r="O14" s="904"/>
      <c r="P14" s="906">
        <f t="shared" si="0"/>
        <v>6162.62</v>
      </c>
    </row>
    <row r="15" spans="1:16" ht="15.75">
      <c r="A15" s="908" t="s">
        <v>167</v>
      </c>
      <c r="B15" s="907"/>
      <c r="C15" s="909"/>
      <c r="D15" s="885">
        <v>1321.2</v>
      </c>
      <c r="E15" s="910">
        <f>SUM(F15:I15)</f>
        <v>1217.9000000000001</v>
      </c>
      <c r="F15" s="911"/>
      <c r="G15" s="911">
        <v>53.9</v>
      </c>
      <c r="H15" s="911"/>
      <c r="I15" s="912">
        <v>1164</v>
      </c>
      <c r="J15" s="909"/>
      <c r="K15" s="910">
        <f>SUM(L15:N15)</f>
        <v>381.08</v>
      </c>
      <c r="L15" s="911"/>
      <c r="M15" s="911"/>
      <c r="N15" s="912">
        <v>381.08</v>
      </c>
      <c r="O15" s="909"/>
      <c r="P15" s="913">
        <f t="shared" si="0"/>
        <v>2920.1800000000003</v>
      </c>
    </row>
    <row r="16" spans="1:16" ht="15.75">
      <c r="A16" s="914" t="s">
        <v>16</v>
      </c>
      <c r="B16" s="915"/>
      <c r="C16" s="891">
        <f t="shared" ref="C16:P16" si="1">SUM(C7:C15)</f>
        <v>6098.8700000000008</v>
      </c>
      <c r="D16" s="892">
        <f t="shared" si="1"/>
        <v>25486.42</v>
      </c>
      <c r="E16" s="893">
        <f t="shared" si="1"/>
        <v>15639.300000000001</v>
      </c>
      <c r="F16" s="916">
        <f t="shared" si="1"/>
        <v>9792.9</v>
      </c>
      <c r="G16" s="916">
        <f t="shared" si="1"/>
        <v>2313.5099999999998</v>
      </c>
      <c r="H16" s="916">
        <f t="shared" si="1"/>
        <v>1032.44</v>
      </c>
      <c r="I16" s="917">
        <f t="shared" si="1"/>
        <v>2500.4499999999998</v>
      </c>
      <c r="J16" s="891">
        <f t="shared" si="1"/>
        <v>3660.9</v>
      </c>
      <c r="K16" s="893">
        <f t="shared" si="1"/>
        <v>12169.49</v>
      </c>
      <c r="L16" s="916">
        <f t="shared" si="1"/>
        <v>7751.91</v>
      </c>
      <c r="M16" s="916">
        <f t="shared" si="1"/>
        <v>3202.0299999999997</v>
      </c>
      <c r="N16" s="917">
        <f t="shared" si="1"/>
        <v>1215.55</v>
      </c>
      <c r="O16" s="891">
        <f t="shared" si="1"/>
        <v>53.36</v>
      </c>
      <c r="P16" s="891">
        <f t="shared" si="1"/>
        <v>63108.340000000004</v>
      </c>
    </row>
    <row r="18" spans="1:1">
      <c r="A18" s="165" t="s">
        <v>403</v>
      </c>
    </row>
    <row r="19" spans="1:1">
      <c r="A19" s="169" t="s">
        <v>220</v>
      </c>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paperSize="9" orientation="portrait" r:id="rId1"/>
  <ignoredErrors>
    <ignoredError sqref="E8:E1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6B86-9050-43DE-8194-FA3040E8D0CE}">
  <dimension ref="A1:P19"/>
  <sheetViews>
    <sheetView showGridLines="0" zoomScale="70" zoomScaleNormal="70" workbookViewId="0">
      <selection activeCell="M7" sqref="M7"/>
    </sheetView>
  </sheetViews>
  <sheetFormatPr baseColWidth="10" defaultColWidth="11.42578125" defaultRowHeight="15"/>
  <cols>
    <col min="1" max="1" width="30.140625" customWidth="1"/>
    <col min="2" max="2" width="1.28515625" customWidth="1"/>
    <col min="3" max="3" width="12.7109375" customWidth="1"/>
    <col min="4" max="5" width="16.5703125" customWidth="1"/>
    <col min="6" max="9" width="12.140625" customWidth="1"/>
    <col min="10" max="11" width="15.42578125" customWidth="1"/>
    <col min="12" max="12" width="18.28515625" customWidth="1"/>
    <col min="13" max="13" width="14.85546875" customWidth="1"/>
    <col min="14" max="14" width="12.42578125" customWidth="1"/>
    <col min="15" max="15" width="12" customWidth="1"/>
    <col min="16" max="16" width="13.28515625" customWidth="1"/>
  </cols>
  <sheetData>
    <row r="1" spans="1:16" ht="15.75">
      <c r="A1" s="119" t="s">
        <v>159</v>
      </c>
    </row>
    <row r="2" spans="1:16" ht="18">
      <c r="A2" s="124" t="s">
        <v>217</v>
      </c>
    </row>
    <row r="3" spans="1:16">
      <c r="A3" t="s">
        <v>425</v>
      </c>
    </row>
    <row r="4" spans="1:16">
      <c r="A4" t="s">
        <v>401</v>
      </c>
    </row>
    <row r="5" spans="1:16" ht="15.75" customHeight="1">
      <c r="A5" s="900"/>
      <c r="B5" s="901" t="s">
        <v>95</v>
      </c>
      <c r="C5" s="1078" t="s">
        <v>2</v>
      </c>
      <c r="D5" s="1078" t="s">
        <v>3</v>
      </c>
      <c r="E5" s="1080" t="s">
        <v>4</v>
      </c>
      <c r="F5" s="1077" t="s">
        <v>55</v>
      </c>
      <c r="G5" s="1077" t="s">
        <v>114</v>
      </c>
      <c r="H5" s="1077" t="s">
        <v>115</v>
      </c>
      <c r="I5" s="1082" t="s">
        <v>116</v>
      </c>
      <c r="J5" s="1078" t="s">
        <v>5</v>
      </c>
      <c r="K5" s="1080" t="s">
        <v>6</v>
      </c>
      <c r="L5" s="1077" t="s">
        <v>117</v>
      </c>
      <c r="M5" s="1044" t="s">
        <v>549</v>
      </c>
      <c r="N5" s="1077" t="s">
        <v>118</v>
      </c>
      <c r="O5" s="1078" t="s">
        <v>105</v>
      </c>
      <c r="P5" s="1078" t="s">
        <v>8</v>
      </c>
    </row>
    <row r="6" spans="1:16" ht="27" customHeight="1">
      <c r="A6" s="902" t="s">
        <v>218</v>
      </c>
      <c r="B6" s="901"/>
      <c r="C6" s="1079"/>
      <c r="D6" s="1079"/>
      <c r="E6" s="1081"/>
      <c r="F6" s="1076"/>
      <c r="G6" s="1076"/>
      <c r="H6" s="1076"/>
      <c r="I6" s="1083"/>
      <c r="J6" s="1079"/>
      <c r="K6" s="1081"/>
      <c r="L6" s="1076"/>
      <c r="M6" s="1076"/>
      <c r="N6" s="1076"/>
      <c r="O6" s="1079"/>
      <c r="P6" s="1079"/>
    </row>
    <row r="7" spans="1:16" ht="18">
      <c r="A7" s="362" t="s">
        <v>219</v>
      </c>
      <c r="B7" s="903"/>
      <c r="C7" s="904">
        <v>2312.8310000000001</v>
      </c>
      <c r="D7" s="884">
        <v>3614.3599999999992</v>
      </c>
      <c r="E7" s="905">
        <f>SUM(F7:I7)</f>
        <v>6058.61</v>
      </c>
      <c r="F7" s="140">
        <v>5874.45</v>
      </c>
      <c r="G7" s="140">
        <v>26.91</v>
      </c>
      <c r="H7" s="140"/>
      <c r="I7" s="141">
        <v>157.25</v>
      </c>
      <c r="J7" s="904"/>
      <c r="K7" s="905"/>
      <c r="L7" s="140"/>
      <c r="M7" s="140"/>
      <c r="N7" s="141"/>
      <c r="O7" s="904"/>
      <c r="P7" s="906">
        <f t="shared" ref="P7:P15" si="0">C7+D7+E7+J7+K7+O7</f>
        <v>11985.800999999999</v>
      </c>
    </row>
    <row r="8" spans="1:16" ht="15.75">
      <c r="A8" s="362" t="s">
        <v>34</v>
      </c>
      <c r="B8" s="903"/>
      <c r="C8" s="904">
        <v>1364.9890000000009</v>
      </c>
      <c r="D8" s="884">
        <v>1385.8070000000005</v>
      </c>
      <c r="E8" s="905">
        <f>SUM(F8:I8)</f>
        <v>1107.21</v>
      </c>
      <c r="F8" s="140">
        <v>867.54</v>
      </c>
      <c r="G8" s="140">
        <v>119.22</v>
      </c>
      <c r="H8" s="140">
        <v>120.45</v>
      </c>
      <c r="I8" s="141"/>
      <c r="J8" s="904">
        <v>1729.4629999999997</v>
      </c>
      <c r="K8" s="905">
        <f>SUM(L8:N8)</f>
        <v>503.73</v>
      </c>
      <c r="L8" s="140"/>
      <c r="M8" s="140">
        <v>201.49</v>
      </c>
      <c r="N8" s="141">
        <v>302.24</v>
      </c>
      <c r="O8" s="904"/>
      <c r="P8" s="906">
        <f t="shared" si="0"/>
        <v>6091.1990000000005</v>
      </c>
    </row>
    <row r="9" spans="1:16" ht="15.75">
      <c r="A9" s="362" t="s">
        <v>35</v>
      </c>
      <c r="B9" s="907"/>
      <c r="C9" s="904"/>
      <c r="D9" s="884"/>
      <c r="E9" s="905"/>
      <c r="F9" s="140"/>
      <c r="G9" s="140"/>
      <c r="H9" s="140"/>
      <c r="I9" s="141"/>
      <c r="J9" s="904"/>
      <c r="K9" s="905"/>
      <c r="L9" s="140"/>
      <c r="M9" s="140"/>
      <c r="N9" s="141"/>
      <c r="O9" s="904">
        <v>53.36</v>
      </c>
      <c r="P9" s="906">
        <f t="shared" si="0"/>
        <v>53.36</v>
      </c>
    </row>
    <row r="10" spans="1:16" ht="15.75">
      <c r="A10" s="362" t="s">
        <v>36</v>
      </c>
      <c r="B10" s="907"/>
      <c r="C10" s="904">
        <v>538.46900000000005</v>
      </c>
      <c r="D10" s="884">
        <v>90.544000000000011</v>
      </c>
      <c r="E10" s="905">
        <f>SUM(F10:I10)</f>
        <v>980.77</v>
      </c>
      <c r="F10" s="140">
        <v>243.2</v>
      </c>
      <c r="G10" s="140">
        <v>101.55</v>
      </c>
      <c r="H10" s="140">
        <v>611</v>
      </c>
      <c r="I10" s="141">
        <v>25.02</v>
      </c>
      <c r="J10" s="904">
        <v>417.19900000000001</v>
      </c>
      <c r="K10" s="905">
        <f>SUM(L10:N10)</f>
        <v>473.41</v>
      </c>
      <c r="L10" s="140"/>
      <c r="M10" s="140">
        <v>357.43</v>
      </c>
      <c r="N10" s="141">
        <v>115.98</v>
      </c>
      <c r="O10" s="904"/>
      <c r="P10" s="906">
        <f t="shared" si="0"/>
        <v>2500.3919999999998</v>
      </c>
    </row>
    <row r="11" spans="1:16" ht="15.75">
      <c r="A11" s="362" t="s">
        <v>166</v>
      </c>
      <c r="B11" s="907"/>
      <c r="C11" s="904"/>
      <c r="D11" s="884">
        <v>205</v>
      </c>
      <c r="E11" s="905">
        <f>SUM(F11:I11)</f>
        <v>62.94</v>
      </c>
      <c r="F11" s="140">
        <v>62.94</v>
      </c>
      <c r="G11" s="140"/>
      <c r="H11" s="140"/>
      <c r="I11" s="141"/>
      <c r="J11" s="904"/>
      <c r="K11" s="905">
        <f>SUM(L11:N11)</f>
        <v>64.22</v>
      </c>
      <c r="L11" s="140"/>
      <c r="M11" s="140">
        <v>64.22</v>
      </c>
      <c r="N11" s="141"/>
      <c r="O11" s="904"/>
      <c r="P11" s="906">
        <f t="shared" si="0"/>
        <v>332.15999999999997</v>
      </c>
    </row>
    <row r="12" spans="1:16" ht="15.75">
      <c r="A12" s="362" t="s">
        <v>119</v>
      </c>
      <c r="B12" s="907"/>
      <c r="C12" s="904"/>
      <c r="D12" s="884">
        <v>12010.348999999998</v>
      </c>
      <c r="E12" s="905">
        <f>SUM(F12:I12)</f>
        <v>1244.52</v>
      </c>
      <c r="F12" s="140"/>
      <c r="G12" s="140">
        <v>377.21</v>
      </c>
      <c r="H12" s="140">
        <v>300.99</v>
      </c>
      <c r="I12" s="141">
        <v>566.32000000000005</v>
      </c>
      <c r="J12" s="904">
        <v>306.84399999999999</v>
      </c>
      <c r="K12" s="905">
        <f>SUM(L12:N12)</f>
        <v>10069.52</v>
      </c>
      <c r="L12" s="140">
        <v>7751.8</v>
      </c>
      <c r="M12" s="140">
        <v>2317.7199999999998</v>
      </c>
      <c r="N12" s="141"/>
      <c r="O12" s="904"/>
      <c r="P12" s="906">
        <f t="shared" si="0"/>
        <v>23631.233</v>
      </c>
    </row>
    <row r="13" spans="1:16" ht="15.75">
      <c r="A13" s="362" t="s">
        <v>121</v>
      </c>
      <c r="B13" s="903"/>
      <c r="C13" s="904"/>
      <c r="D13" s="884"/>
      <c r="E13" s="905">
        <f>SUM(F13:I13)</f>
        <v>1025.52</v>
      </c>
      <c r="F13" s="140">
        <v>217.81</v>
      </c>
      <c r="G13" s="140">
        <v>730.75</v>
      </c>
      <c r="H13" s="140"/>
      <c r="I13" s="141">
        <v>76.959999999999994</v>
      </c>
      <c r="J13" s="904"/>
      <c r="K13" s="905">
        <f>SUM(L13:N13)</f>
        <v>416.25</v>
      </c>
      <c r="L13" s="140"/>
      <c r="M13" s="140"/>
      <c r="N13" s="141">
        <v>416.25</v>
      </c>
      <c r="O13" s="904"/>
      <c r="P13" s="906">
        <f t="shared" si="0"/>
        <v>1441.77</v>
      </c>
    </row>
    <row r="14" spans="1:16" ht="15.75">
      <c r="A14" s="362" t="s">
        <v>15</v>
      </c>
      <c r="B14" s="903"/>
      <c r="C14" s="904"/>
      <c r="D14" s="884">
        <v>6162.6220000000003</v>
      </c>
      <c r="E14" s="905"/>
      <c r="F14" s="140"/>
      <c r="G14" s="140"/>
      <c r="H14" s="140"/>
      <c r="I14" s="141"/>
      <c r="J14" s="904"/>
      <c r="K14" s="905"/>
      <c r="L14" s="140"/>
      <c r="M14" s="140"/>
      <c r="N14" s="141"/>
      <c r="O14" s="904"/>
      <c r="P14" s="906">
        <f t="shared" si="0"/>
        <v>6162.6220000000003</v>
      </c>
    </row>
    <row r="15" spans="1:16" ht="15.75">
      <c r="A15" s="908" t="s">
        <v>167</v>
      </c>
      <c r="B15" s="907"/>
      <c r="C15" s="909"/>
      <c r="D15" s="885">
        <v>1321.2</v>
      </c>
      <c r="E15" s="910">
        <f>SUM(F15:I15)</f>
        <v>751.37</v>
      </c>
      <c r="F15" s="911"/>
      <c r="G15" s="911">
        <v>32.340000000000003</v>
      </c>
      <c r="H15" s="911"/>
      <c r="I15" s="912">
        <v>719.03</v>
      </c>
      <c r="J15" s="909"/>
      <c r="K15" s="910">
        <f>SUM(L15:N15)</f>
        <v>381.08</v>
      </c>
      <c r="L15" s="911"/>
      <c r="M15" s="911"/>
      <c r="N15" s="912">
        <v>381.08</v>
      </c>
      <c r="O15" s="909"/>
      <c r="P15" s="913">
        <f t="shared" si="0"/>
        <v>2453.65</v>
      </c>
    </row>
    <row r="16" spans="1:16" ht="15.75">
      <c r="A16" s="914" t="s">
        <v>16</v>
      </c>
      <c r="B16" s="915"/>
      <c r="C16" s="891">
        <f t="shared" ref="C16:P16" si="1">SUM(C7:C15)</f>
        <v>4216.2890000000007</v>
      </c>
      <c r="D16" s="892">
        <f t="shared" si="1"/>
        <v>24789.881999999998</v>
      </c>
      <c r="E16" s="893">
        <f t="shared" si="1"/>
        <v>11230.940000000002</v>
      </c>
      <c r="F16" s="916">
        <f t="shared" si="1"/>
        <v>7265.94</v>
      </c>
      <c r="G16" s="916">
        <f t="shared" si="1"/>
        <v>1387.9799999999998</v>
      </c>
      <c r="H16" s="916">
        <f t="shared" si="1"/>
        <v>1032.44</v>
      </c>
      <c r="I16" s="917">
        <f t="shared" si="1"/>
        <v>1544.58</v>
      </c>
      <c r="J16" s="891">
        <f t="shared" si="1"/>
        <v>2453.5059999999999</v>
      </c>
      <c r="K16" s="893">
        <f t="shared" si="1"/>
        <v>11908.210000000001</v>
      </c>
      <c r="L16" s="916">
        <f t="shared" si="1"/>
        <v>7751.8</v>
      </c>
      <c r="M16" s="916">
        <f t="shared" si="1"/>
        <v>2940.8599999999997</v>
      </c>
      <c r="N16" s="917">
        <f t="shared" si="1"/>
        <v>1215.55</v>
      </c>
      <c r="O16" s="891">
        <f t="shared" si="1"/>
        <v>53.36</v>
      </c>
      <c r="P16" s="891">
        <f t="shared" si="1"/>
        <v>54652.187000000005</v>
      </c>
    </row>
    <row r="18" spans="1:1">
      <c r="A18" s="165" t="s">
        <v>403</v>
      </c>
    </row>
    <row r="19" spans="1:1">
      <c r="A19" s="169" t="s">
        <v>220</v>
      </c>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paperSize="9" orientation="portrait" r:id="rId1"/>
  <ignoredErrors>
    <ignoredError sqref="E8:E13"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A6C3-95B1-49DA-A448-ED321AD38364}">
  <dimension ref="A1:N24"/>
  <sheetViews>
    <sheetView showGridLines="0" zoomScale="90" zoomScaleNormal="90" workbookViewId="0">
      <selection activeCell="I24" sqref="I24"/>
    </sheetView>
  </sheetViews>
  <sheetFormatPr baseColWidth="10" defaultColWidth="9.140625" defaultRowHeight="15.75"/>
  <cols>
    <col min="1" max="1" width="35.28515625" style="4" customWidth="1"/>
    <col min="2" max="2" width="6.5703125" style="4" customWidth="1"/>
    <col min="3" max="3" width="23.140625" style="11" customWidth="1"/>
    <col min="4" max="4" width="6.5703125" style="4" customWidth="1"/>
    <col min="5" max="5" width="28" style="4" customWidth="1"/>
    <col min="6" max="6" width="6.5703125" style="4" customWidth="1"/>
    <col min="7" max="7" width="23.140625" style="4" customWidth="1"/>
    <col min="8" max="10" width="13" style="4" customWidth="1"/>
    <col min="11" max="12" width="9.140625" style="4"/>
    <col min="13" max="13" width="21.7109375" style="4" customWidth="1"/>
    <col min="14" max="14" width="14.28515625" style="11" customWidth="1"/>
    <col min="15" max="16384" width="9.140625" style="4"/>
  </cols>
  <sheetData>
    <row r="1" spans="1:14">
      <c r="A1" s="6" t="s">
        <v>159</v>
      </c>
    </row>
    <row r="2" spans="1:14" ht="20.25" customHeight="1">
      <c r="A2" s="7" t="s">
        <v>221</v>
      </c>
    </row>
    <row r="3" spans="1:14">
      <c r="A3" s="2" t="s">
        <v>20</v>
      </c>
    </row>
    <row r="4" spans="1:14" ht="18" customHeight="1">
      <c r="A4" s="13"/>
      <c r="B4" s="12"/>
      <c r="D4" s="12"/>
      <c r="F4" s="12"/>
    </row>
    <row r="5" spans="1:14" s="8" customFormat="1" ht="18" customHeight="1">
      <c r="A5" s="556" t="s">
        <v>50</v>
      </c>
      <c r="B5" s="500"/>
      <c r="C5" s="557" t="s">
        <v>161</v>
      </c>
      <c r="D5" s="500"/>
      <c r="E5" s="557" t="s">
        <v>492</v>
      </c>
      <c r="F5" s="500"/>
      <c r="G5" s="557" t="s">
        <v>493</v>
      </c>
      <c r="N5" s="9"/>
    </row>
    <row r="6" spans="1:14" ht="18" customHeight="1">
      <c r="A6" s="403" t="s">
        <v>33</v>
      </c>
      <c r="B6" s="446"/>
      <c r="C6" s="404">
        <v>66.099999999999994</v>
      </c>
      <c r="D6" s="500"/>
      <c r="E6" s="404">
        <v>48.3</v>
      </c>
      <c r="F6" s="500"/>
      <c r="G6" s="404">
        <v>33.9</v>
      </c>
    </row>
    <row r="7" spans="1:14" ht="18" customHeight="1">
      <c r="A7" s="423" t="s">
        <v>587</v>
      </c>
      <c r="B7" s="446"/>
      <c r="C7" s="425">
        <v>52.9</v>
      </c>
      <c r="D7" s="500"/>
      <c r="E7" s="425">
        <v>37.6</v>
      </c>
      <c r="F7" s="500"/>
      <c r="G7" s="425">
        <v>26</v>
      </c>
    </row>
    <row r="8" spans="1:14" ht="18" customHeight="1">
      <c r="A8" s="423" t="s">
        <v>164</v>
      </c>
      <c r="B8" s="446"/>
      <c r="C8" s="425">
        <v>10.3</v>
      </c>
      <c r="D8" s="500"/>
      <c r="E8" s="425">
        <v>8.1</v>
      </c>
      <c r="F8" s="500"/>
      <c r="G8" s="425">
        <v>5.6</v>
      </c>
    </row>
    <row r="9" spans="1:14" ht="18" customHeight="1">
      <c r="A9" s="423" t="s">
        <v>165</v>
      </c>
      <c r="B9" s="446"/>
      <c r="C9" s="425">
        <v>2.4</v>
      </c>
      <c r="D9" s="500"/>
      <c r="E9" s="425">
        <v>2.4</v>
      </c>
      <c r="F9" s="500"/>
      <c r="G9" s="425">
        <v>2</v>
      </c>
    </row>
    <row r="10" spans="1:14" ht="18" customHeight="1">
      <c r="A10" s="423" t="s">
        <v>588</v>
      </c>
      <c r="B10" s="446"/>
      <c r="C10" s="425">
        <v>0.5</v>
      </c>
      <c r="D10" s="500"/>
      <c r="E10" s="425">
        <v>0.2</v>
      </c>
      <c r="F10" s="500"/>
      <c r="G10" s="425">
        <v>0.2</v>
      </c>
    </row>
    <row r="11" spans="1:14" ht="18" customHeight="1">
      <c r="A11" s="405" t="s">
        <v>34</v>
      </c>
      <c r="B11" s="446"/>
      <c r="C11" s="406">
        <v>28.8</v>
      </c>
      <c r="D11" s="500"/>
      <c r="E11" s="406">
        <v>19.8</v>
      </c>
      <c r="F11" s="500"/>
      <c r="G11" s="406">
        <v>14.6</v>
      </c>
    </row>
    <row r="12" spans="1:14" ht="18" customHeight="1">
      <c r="A12" s="405" t="s">
        <v>35</v>
      </c>
      <c r="B12" s="446"/>
      <c r="C12" s="406">
        <v>1.6</v>
      </c>
      <c r="D12" s="500"/>
      <c r="E12" s="406">
        <v>0.2</v>
      </c>
      <c r="F12" s="500"/>
      <c r="G12" s="406">
        <v>0.2</v>
      </c>
    </row>
    <row r="13" spans="1:14" ht="18" customHeight="1">
      <c r="A13" s="405" t="s">
        <v>36</v>
      </c>
      <c r="B13" s="446"/>
      <c r="C13" s="406">
        <v>6.3</v>
      </c>
      <c r="D13" s="500"/>
      <c r="E13" s="406">
        <v>4</v>
      </c>
      <c r="F13" s="500"/>
      <c r="G13" s="406">
        <v>3.3</v>
      </c>
    </row>
    <row r="14" spans="1:14" ht="18" customHeight="1">
      <c r="A14" s="405" t="s">
        <v>166</v>
      </c>
      <c r="B14" s="446"/>
      <c r="C14" s="406">
        <v>2.2999999999999998</v>
      </c>
      <c r="D14" s="500"/>
      <c r="E14" s="406">
        <v>1.8</v>
      </c>
      <c r="F14" s="500"/>
      <c r="G14" s="406">
        <v>1.7</v>
      </c>
    </row>
    <row r="15" spans="1:14" ht="18" customHeight="1">
      <c r="A15" s="405" t="s">
        <v>119</v>
      </c>
      <c r="B15" s="446"/>
      <c r="C15" s="406">
        <v>243.3</v>
      </c>
      <c r="D15" s="500"/>
      <c r="E15" s="406">
        <v>103.5</v>
      </c>
      <c r="F15" s="500"/>
      <c r="G15" s="406">
        <v>99</v>
      </c>
    </row>
    <row r="16" spans="1:14" ht="18" customHeight="1">
      <c r="A16" s="405" t="s">
        <v>15</v>
      </c>
      <c r="B16" s="446"/>
      <c r="C16" s="406">
        <v>47.4</v>
      </c>
      <c r="D16" s="500"/>
      <c r="E16" s="406">
        <v>47.4</v>
      </c>
      <c r="F16" s="500"/>
      <c r="G16" s="406">
        <v>47.4</v>
      </c>
    </row>
    <row r="17" spans="1:11" ht="18" customHeight="1">
      <c r="A17" s="405" t="s">
        <v>121</v>
      </c>
      <c r="B17" s="446"/>
      <c r="C17" s="406">
        <v>19.3</v>
      </c>
      <c r="D17" s="500"/>
      <c r="E17" s="406">
        <v>12.9</v>
      </c>
      <c r="F17" s="500"/>
      <c r="G17" s="406">
        <v>9.5</v>
      </c>
    </row>
    <row r="18" spans="1:11" ht="18" customHeight="1">
      <c r="A18" s="455" t="s">
        <v>167</v>
      </c>
      <c r="B18" s="446"/>
      <c r="C18" s="463">
        <v>5.0999999999999996</v>
      </c>
      <c r="D18" s="500"/>
      <c r="E18" s="463">
        <v>4.4000000000000004</v>
      </c>
      <c r="F18" s="500"/>
      <c r="G18" s="463">
        <v>4.3</v>
      </c>
      <c r="J18" s="12"/>
      <c r="K18" s="12"/>
    </row>
    <row r="19" spans="1:11" ht="18" customHeight="1">
      <c r="A19" s="443" t="s">
        <v>16</v>
      </c>
      <c r="B19" s="446"/>
      <c r="C19" s="436">
        <v>420.2</v>
      </c>
      <c r="D19" s="500"/>
      <c r="E19" s="436">
        <v>242.3</v>
      </c>
      <c r="F19" s="500"/>
      <c r="G19" s="436">
        <v>213.8</v>
      </c>
      <c r="J19" s="28"/>
      <c r="K19" s="28"/>
    </row>
    <row r="20" spans="1:11">
      <c r="J20" s="28"/>
      <c r="K20" s="28"/>
    </row>
    <row r="21" spans="1:11">
      <c r="A21" s="101" t="s">
        <v>224</v>
      </c>
      <c r="J21" s="28"/>
      <c r="K21" s="28"/>
    </row>
    <row r="22" spans="1:11">
      <c r="A22" s="101" t="s">
        <v>51</v>
      </c>
      <c r="J22" s="28"/>
      <c r="K22" s="28"/>
    </row>
    <row r="23" spans="1:11">
      <c r="A23" s="101" t="s">
        <v>52</v>
      </c>
    </row>
    <row r="24" spans="1:11">
      <c r="A24" s="101" t="s">
        <v>586</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9BFD-6FCA-4C83-B32C-A959D9C02881}">
  <dimension ref="A1:K17"/>
  <sheetViews>
    <sheetView showGridLines="0" zoomScale="90" zoomScaleNormal="90" workbookViewId="0">
      <selection activeCell="A17" sqref="A17"/>
    </sheetView>
  </sheetViews>
  <sheetFormatPr baseColWidth="10" defaultColWidth="9.140625" defaultRowHeight="15.75"/>
  <cols>
    <col min="1" max="1" width="28.5703125" style="4" customWidth="1"/>
    <col min="2" max="2" width="6.5703125" style="4" customWidth="1"/>
    <col min="3" max="3" width="25.85546875" style="39" customWidth="1"/>
    <col min="4" max="4" width="6.5703125" style="4" customWidth="1"/>
    <col min="5" max="5" width="27.7109375" style="39" customWidth="1"/>
    <col min="6" max="6" width="6.5703125" style="4" customWidth="1"/>
    <col min="7" max="7" width="24.28515625" style="39" customWidth="1"/>
    <col min="8" max="10" width="13" style="4" customWidth="1"/>
    <col min="11" max="16384" width="9.140625" style="4"/>
  </cols>
  <sheetData>
    <row r="1" spans="1:11">
      <c r="A1" s="6" t="s">
        <v>159</v>
      </c>
    </row>
    <row r="2" spans="1:11" ht="20.25" customHeight="1">
      <c r="A2" s="7" t="s">
        <v>225</v>
      </c>
    </row>
    <row r="3" spans="1:11">
      <c r="A3" s="2" t="s">
        <v>20</v>
      </c>
    </row>
    <row r="5" spans="1:11" ht="18" customHeight="1"/>
    <row r="6" spans="1:11" ht="23.25">
      <c r="A6" s="556" t="s">
        <v>50</v>
      </c>
      <c r="B6" s="500"/>
      <c r="C6" s="557" t="s">
        <v>161</v>
      </c>
      <c r="D6" s="500"/>
      <c r="E6" s="557" t="s">
        <v>492</v>
      </c>
      <c r="F6" s="500"/>
      <c r="G6" s="557" t="s">
        <v>493</v>
      </c>
    </row>
    <row r="7" spans="1:11" ht="18" customHeight="1">
      <c r="A7" s="403" t="s">
        <v>2</v>
      </c>
      <c r="B7" s="446"/>
      <c r="C7" s="404">
        <v>21.9</v>
      </c>
      <c r="D7" s="500"/>
      <c r="E7" s="404">
        <v>18.8</v>
      </c>
      <c r="F7" s="446"/>
      <c r="G7" s="558">
        <v>11.3</v>
      </c>
    </row>
    <row r="8" spans="1:11" ht="18" customHeight="1">
      <c r="A8" s="405" t="s">
        <v>3</v>
      </c>
      <c r="B8" s="446"/>
      <c r="C8" s="406">
        <v>106.2</v>
      </c>
      <c r="D8" s="500"/>
      <c r="E8" s="406">
        <v>92.8</v>
      </c>
      <c r="F8" s="446"/>
      <c r="G8" s="544">
        <v>91.8</v>
      </c>
    </row>
    <row r="9" spans="1:11" ht="18" customHeight="1">
      <c r="A9" s="405" t="s">
        <v>4</v>
      </c>
      <c r="B9" s="446"/>
      <c r="C9" s="406">
        <v>71.2</v>
      </c>
      <c r="D9" s="500"/>
      <c r="E9" s="406">
        <v>55.2</v>
      </c>
      <c r="F9" s="446"/>
      <c r="G9" s="544">
        <v>40.1</v>
      </c>
    </row>
    <row r="10" spans="1:11" ht="18" customHeight="1">
      <c r="A10" s="405" t="s">
        <v>5</v>
      </c>
      <c r="B10" s="446"/>
      <c r="C10" s="406">
        <v>13.2</v>
      </c>
      <c r="D10" s="500"/>
      <c r="E10" s="406">
        <v>9.8000000000000007</v>
      </c>
      <c r="F10" s="446"/>
      <c r="G10" s="544">
        <v>5.9</v>
      </c>
    </row>
    <row r="11" spans="1:11" ht="17.649999999999999" customHeight="1">
      <c r="A11" s="405" t="s">
        <v>6</v>
      </c>
      <c r="B11" s="446"/>
      <c r="C11" s="406">
        <v>206.1</v>
      </c>
      <c r="D11" s="500"/>
      <c r="E11" s="406">
        <v>65.599999999999994</v>
      </c>
      <c r="F11" s="446"/>
      <c r="G11" s="544">
        <v>64.599999999999994</v>
      </c>
    </row>
    <row r="12" spans="1:11" ht="17.25" customHeight="1">
      <c r="A12" s="455" t="s">
        <v>7</v>
      </c>
      <c r="B12" s="446"/>
      <c r="C12" s="463">
        <v>1.6</v>
      </c>
      <c r="D12" s="500"/>
      <c r="E12" s="463">
        <v>0.2</v>
      </c>
      <c r="F12" s="446"/>
      <c r="G12" s="547">
        <v>0.2</v>
      </c>
    </row>
    <row r="13" spans="1:11" ht="17.649999999999999" customHeight="1">
      <c r="A13" s="443" t="s">
        <v>16</v>
      </c>
      <c r="B13" s="446"/>
      <c r="C13" s="436">
        <v>420.2</v>
      </c>
      <c r="D13" s="500"/>
      <c r="E13" s="436">
        <v>242.3</v>
      </c>
      <c r="F13" s="500"/>
      <c r="G13" s="436">
        <v>213.8</v>
      </c>
    </row>
    <row r="14" spans="1:11" ht="14.85" customHeight="1"/>
    <row r="15" spans="1:11">
      <c r="A15" s="101" t="s">
        <v>224</v>
      </c>
      <c r="C15" s="11"/>
      <c r="E15" s="4"/>
      <c r="G15" s="4"/>
      <c r="J15" s="28"/>
      <c r="K15" s="28"/>
    </row>
    <row r="16" spans="1:11">
      <c r="A16" s="101" t="s">
        <v>51</v>
      </c>
      <c r="C16" s="11"/>
      <c r="E16" s="4"/>
      <c r="G16" s="4"/>
      <c r="J16" s="28"/>
      <c r="K16" s="28"/>
    </row>
    <row r="17" spans="1:7">
      <c r="A17" s="101" t="s">
        <v>52</v>
      </c>
      <c r="C17" s="11"/>
      <c r="E17" s="4"/>
      <c r="G17" s="4"/>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41F42-FC66-460C-B112-DDD44D127825}">
  <dimension ref="A1:P27"/>
  <sheetViews>
    <sheetView showGridLines="0" zoomScale="70" zoomScaleNormal="70" workbookViewId="0">
      <selection activeCell="M7" sqref="M7"/>
    </sheetView>
  </sheetViews>
  <sheetFormatPr baseColWidth="10" defaultColWidth="11.42578125" defaultRowHeight="15"/>
  <cols>
    <col min="1" max="1" width="30.140625" customWidth="1"/>
    <col min="2" max="2" width="1.28515625" customWidth="1"/>
    <col min="3" max="3" width="12.7109375" customWidth="1"/>
    <col min="4" max="5" width="16.5703125" customWidth="1"/>
    <col min="6" max="9" width="12.140625" customWidth="1"/>
    <col min="10" max="11" width="15.42578125" customWidth="1"/>
    <col min="12" max="12" width="18.28515625" customWidth="1"/>
    <col min="13" max="13" width="14.85546875" customWidth="1"/>
    <col min="14" max="14" width="12.42578125" customWidth="1"/>
    <col min="15" max="15" width="12" customWidth="1"/>
    <col min="16" max="16" width="13.28515625" customWidth="1"/>
  </cols>
  <sheetData>
    <row r="1" spans="1:16" ht="15.75" customHeight="1">
      <c r="A1" s="119" t="s">
        <v>159</v>
      </c>
    </row>
    <row r="2" spans="1:16" ht="18">
      <c r="A2" s="124" t="s">
        <v>412</v>
      </c>
    </row>
    <row r="3" spans="1:16">
      <c r="A3" t="s">
        <v>404</v>
      </c>
    </row>
    <row r="4" spans="1:16">
      <c r="A4" t="s">
        <v>161</v>
      </c>
    </row>
    <row r="5" spans="1:16" ht="11.25" customHeight="1">
      <c r="A5" s="143"/>
      <c r="B5" s="144" t="s">
        <v>95</v>
      </c>
      <c r="C5" s="1084" t="s">
        <v>2</v>
      </c>
      <c r="D5" s="1084" t="s">
        <v>3</v>
      </c>
      <c r="E5" s="1086" t="s">
        <v>4</v>
      </c>
      <c r="F5" s="1088" t="s">
        <v>55</v>
      </c>
      <c r="G5" s="1088" t="s">
        <v>114</v>
      </c>
      <c r="H5" s="1088" t="s">
        <v>115</v>
      </c>
      <c r="I5" s="1090" t="s">
        <v>116</v>
      </c>
      <c r="J5" s="1084" t="s">
        <v>5</v>
      </c>
      <c r="K5" s="1086" t="s">
        <v>6</v>
      </c>
      <c r="L5" s="1077" t="s">
        <v>123</v>
      </c>
      <c r="M5" s="1044" t="s">
        <v>549</v>
      </c>
      <c r="N5" s="1077" t="s">
        <v>118</v>
      </c>
      <c r="O5" s="1084" t="s">
        <v>105</v>
      </c>
      <c r="P5" s="1084" t="s">
        <v>8</v>
      </c>
    </row>
    <row r="6" spans="1:16" ht="28.5" customHeight="1">
      <c r="A6" s="145" t="s">
        <v>226</v>
      </c>
      <c r="B6" s="144"/>
      <c r="C6" s="1085"/>
      <c r="D6" s="1085"/>
      <c r="E6" s="1087"/>
      <c r="F6" s="1089"/>
      <c r="G6" s="1089"/>
      <c r="H6" s="1089"/>
      <c r="I6" s="1091"/>
      <c r="J6" s="1085"/>
      <c r="K6" s="1087"/>
      <c r="L6" s="1076"/>
      <c r="M6" s="1076"/>
      <c r="N6" s="1076"/>
      <c r="O6" s="1085"/>
      <c r="P6" s="1085"/>
    </row>
    <row r="7" spans="1:16" ht="18">
      <c r="A7" s="146" t="s">
        <v>219</v>
      </c>
      <c r="B7" s="123"/>
      <c r="C7" s="162">
        <v>15.18</v>
      </c>
      <c r="D7" s="163">
        <v>6.09</v>
      </c>
      <c r="E7" s="164">
        <f>SUM(F7:I7)</f>
        <v>44.790000000000006</v>
      </c>
      <c r="F7" s="148">
        <v>43.34</v>
      </c>
      <c r="G7" s="148">
        <v>0.1</v>
      </c>
      <c r="H7" s="148"/>
      <c r="I7" s="149">
        <v>1.35</v>
      </c>
      <c r="J7" s="162"/>
      <c r="K7" s="164"/>
      <c r="L7" s="148"/>
      <c r="M7" s="148"/>
      <c r="N7" s="149"/>
      <c r="O7" s="147"/>
      <c r="P7" s="559">
        <f>C7+D7+E7+J7+K7+O7</f>
        <v>66.06</v>
      </c>
    </row>
    <row r="8" spans="1:16" ht="15.75">
      <c r="A8" s="146" t="s">
        <v>34</v>
      </c>
      <c r="B8" s="123"/>
      <c r="C8" s="162">
        <v>5.17</v>
      </c>
      <c r="D8" s="163">
        <v>5.68</v>
      </c>
      <c r="E8" s="164">
        <f>SUM(F8:I8)</f>
        <v>5.18</v>
      </c>
      <c r="F8" s="148">
        <v>4.5</v>
      </c>
      <c r="G8" s="148">
        <v>0.17</v>
      </c>
      <c r="H8" s="148">
        <v>0.51</v>
      </c>
      <c r="I8" s="149"/>
      <c r="J8" s="162">
        <v>8.64</v>
      </c>
      <c r="K8" s="164">
        <f>SUM(L8:N8)</f>
        <v>4.09</v>
      </c>
      <c r="L8" s="148"/>
      <c r="M8" s="148">
        <v>1.28</v>
      </c>
      <c r="N8" s="149">
        <v>2.81</v>
      </c>
      <c r="O8" s="147"/>
      <c r="P8" s="559">
        <f>C8+D8+E8+J8+K8+O8</f>
        <v>28.76</v>
      </c>
    </row>
    <row r="9" spans="1:16" ht="15.75">
      <c r="A9" s="146" t="s">
        <v>35</v>
      </c>
      <c r="B9" s="123"/>
      <c r="C9" s="162"/>
      <c r="D9" s="163"/>
      <c r="E9" s="164"/>
      <c r="F9" s="148"/>
      <c r="G9" s="148"/>
      <c r="H9" s="148"/>
      <c r="I9" s="149"/>
      <c r="J9" s="162"/>
      <c r="K9" s="164"/>
      <c r="L9" s="148"/>
      <c r="M9" s="148"/>
      <c r="N9" s="149"/>
      <c r="O9" s="162">
        <v>1.6</v>
      </c>
      <c r="P9" s="559">
        <f>C9+D9+E9+J9+K9+O9</f>
        <v>1.6</v>
      </c>
    </row>
    <row r="10" spans="1:16" ht="15.75">
      <c r="A10" s="146" t="s">
        <v>36</v>
      </c>
      <c r="B10" s="150"/>
      <c r="C10" s="162">
        <v>1.51</v>
      </c>
      <c r="D10" s="163">
        <v>0.19</v>
      </c>
      <c r="E10" s="164">
        <f>SUM(F10:I10)</f>
        <v>1.6800000000000002</v>
      </c>
      <c r="F10" s="148">
        <v>0.55000000000000004</v>
      </c>
      <c r="G10" s="148">
        <v>0.17</v>
      </c>
      <c r="H10" s="148">
        <v>0.86</v>
      </c>
      <c r="I10" s="149">
        <v>0.1</v>
      </c>
      <c r="J10" s="162">
        <v>1.1399999999999999</v>
      </c>
      <c r="K10" s="164">
        <f>SUM(L10:N10)</f>
        <v>1.77</v>
      </c>
      <c r="L10" s="148"/>
      <c r="M10" s="148">
        <v>1.4</v>
      </c>
      <c r="N10" s="149">
        <v>0.37</v>
      </c>
      <c r="O10" s="162"/>
      <c r="P10" s="559">
        <f t="shared" ref="P10:P15" si="0">C10+D10+E10+J10+K10+O10</f>
        <v>6.2899999999999991</v>
      </c>
    </row>
    <row r="11" spans="1:16" ht="15.75">
      <c r="A11" s="146" t="s">
        <v>166</v>
      </c>
      <c r="B11" s="150"/>
      <c r="C11" s="162"/>
      <c r="D11" s="163">
        <v>1.18</v>
      </c>
      <c r="E11" s="164">
        <f>SUM(F11:I11)</f>
        <v>0.43</v>
      </c>
      <c r="F11" s="148">
        <v>0.43</v>
      </c>
      <c r="G11" s="148"/>
      <c r="H11" s="148"/>
      <c r="I11" s="149"/>
      <c r="J11" s="162"/>
      <c r="K11" s="164">
        <f>SUM(L11:N11)</f>
        <v>0.72</v>
      </c>
      <c r="L11" s="148"/>
      <c r="M11" s="148">
        <v>0.72</v>
      </c>
      <c r="N11" s="149">
        <v>0</v>
      </c>
      <c r="O11" s="162"/>
      <c r="P11" s="559">
        <f t="shared" si="0"/>
        <v>2.33</v>
      </c>
    </row>
    <row r="12" spans="1:16" ht="15.75">
      <c r="A12" s="146" t="s">
        <v>119</v>
      </c>
      <c r="B12" s="150"/>
      <c r="C12" s="162"/>
      <c r="D12" s="163">
        <v>41.22</v>
      </c>
      <c r="E12" s="164">
        <f>SUM(F12:I12)</f>
        <v>9.49</v>
      </c>
      <c r="F12" s="148"/>
      <c r="G12" s="148">
        <v>2.17</v>
      </c>
      <c r="H12" s="148">
        <v>2.2200000000000002</v>
      </c>
      <c r="I12" s="149">
        <v>5.0999999999999996</v>
      </c>
      <c r="J12" s="162">
        <v>3.41</v>
      </c>
      <c r="K12" s="164">
        <f>SUM(L12:N12)</f>
        <v>189.21</v>
      </c>
      <c r="L12" s="148">
        <v>169.87</v>
      </c>
      <c r="M12" s="148">
        <v>19.34</v>
      </c>
      <c r="N12" s="149">
        <v>0</v>
      </c>
      <c r="O12" s="162"/>
      <c r="P12" s="559">
        <f t="shared" si="0"/>
        <v>243.33</v>
      </c>
    </row>
    <row r="13" spans="1:16" ht="15.75">
      <c r="A13" s="146" t="s">
        <v>121</v>
      </c>
      <c r="B13" s="123"/>
      <c r="C13" s="162"/>
      <c r="D13" s="163">
        <v>0.68</v>
      </c>
      <c r="E13" s="164">
        <f>SUM(F13:I13)</f>
        <v>9.52</v>
      </c>
      <c r="F13" s="148">
        <v>4.42</v>
      </c>
      <c r="G13" s="148">
        <v>5.08</v>
      </c>
      <c r="H13" s="148"/>
      <c r="I13" s="149">
        <v>0.02</v>
      </c>
      <c r="J13" s="162"/>
      <c r="K13" s="164">
        <f>SUM(L13:N13)</f>
        <v>9.1199999999999992</v>
      </c>
      <c r="L13" s="148"/>
      <c r="M13" s="148"/>
      <c r="N13" s="149">
        <v>9.1199999999999992</v>
      </c>
      <c r="O13" s="162"/>
      <c r="P13" s="559">
        <f t="shared" si="0"/>
        <v>19.32</v>
      </c>
    </row>
    <row r="14" spans="1:16" ht="15.75">
      <c r="A14" s="146" t="s">
        <v>15</v>
      </c>
      <c r="B14" s="123"/>
      <c r="C14" s="162"/>
      <c r="D14" s="163">
        <v>47.43</v>
      </c>
      <c r="E14" s="164"/>
      <c r="F14" s="148"/>
      <c r="G14" s="148"/>
      <c r="H14" s="148"/>
      <c r="I14" s="149"/>
      <c r="J14" s="162"/>
      <c r="K14" s="164"/>
      <c r="L14" s="148"/>
      <c r="M14" s="148"/>
      <c r="N14" s="149"/>
      <c r="O14" s="162"/>
      <c r="P14" s="559">
        <f t="shared" si="0"/>
        <v>47.43</v>
      </c>
    </row>
    <row r="15" spans="1:16" ht="15.75">
      <c r="A15" s="918" t="s">
        <v>167</v>
      </c>
      <c r="B15" s="150"/>
      <c r="C15" s="920"/>
      <c r="D15" s="921">
        <v>3.76</v>
      </c>
      <c r="E15" s="922">
        <f>SUM(F15:I15)</f>
        <v>0.14000000000000001</v>
      </c>
      <c r="F15" s="923">
        <v>0.02</v>
      </c>
      <c r="G15" s="923">
        <v>0.11</v>
      </c>
      <c r="H15" s="923"/>
      <c r="I15" s="924">
        <v>0.01</v>
      </c>
      <c r="J15" s="920"/>
      <c r="K15" s="922">
        <f>SUM(L15:N15)</f>
        <v>1.2</v>
      </c>
      <c r="L15" s="923">
        <v>0.13</v>
      </c>
      <c r="M15" s="923">
        <v>0.06</v>
      </c>
      <c r="N15" s="924">
        <v>1.01</v>
      </c>
      <c r="O15" s="920"/>
      <c r="P15" s="925">
        <f t="shared" si="0"/>
        <v>5.0999999999999996</v>
      </c>
    </row>
    <row r="16" spans="1:16" ht="15.75">
      <c r="A16" s="919" t="s">
        <v>16</v>
      </c>
      <c r="B16" s="151"/>
      <c r="C16" s="926">
        <f t="shared" ref="C16:P16" si="1">SUM(C7:C15)</f>
        <v>21.860000000000003</v>
      </c>
      <c r="D16" s="927">
        <f t="shared" si="1"/>
        <v>106.23</v>
      </c>
      <c r="E16" s="928">
        <f t="shared" si="1"/>
        <v>71.23</v>
      </c>
      <c r="F16" s="847">
        <f t="shared" si="1"/>
        <v>53.260000000000005</v>
      </c>
      <c r="G16" s="847">
        <f t="shared" si="1"/>
        <v>7.8</v>
      </c>
      <c r="H16" s="847">
        <f t="shared" si="1"/>
        <v>3.5900000000000003</v>
      </c>
      <c r="I16" s="929">
        <f t="shared" si="1"/>
        <v>6.5799999999999992</v>
      </c>
      <c r="J16" s="926">
        <f t="shared" si="1"/>
        <v>13.190000000000001</v>
      </c>
      <c r="K16" s="927">
        <f t="shared" si="1"/>
        <v>206.11</v>
      </c>
      <c r="L16" s="847">
        <f t="shared" si="1"/>
        <v>170</v>
      </c>
      <c r="M16" s="847">
        <f t="shared" si="1"/>
        <v>22.799999999999997</v>
      </c>
      <c r="N16" s="929">
        <f t="shared" si="1"/>
        <v>13.309999999999999</v>
      </c>
      <c r="O16" s="926">
        <f t="shared" si="1"/>
        <v>1.6</v>
      </c>
      <c r="P16" s="930">
        <f t="shared" si="1"/>
        <v>420.22</v>
      </c>
    </row>
    <row r="18" spans="1:15">
      <c r="A18" s="165" t="s">
        <v>403</v>
      </c>
    </row>
    <row r="19" spans="1:15">
      <c r="A19" s="169" t="s">
        <v>220</v>
      </c>
    </row>
    <row r="26" spans="1:15">
      <c r="O26" s="1078"/>
    </row>
    <row r="27" spans="1:15">
      <c r="O27" s="1079"/>
    </row>
  </sheetData>
  <mergeCells count="15">
    <mergeCell ref="O26:O27"/>
    <mergeCell ref="C5:C6"/>
    <mergeCell ref="D5:D6"/>
    <mergeCell ref="J5:J6"/>
    <mergeCell ref="L5:L6"/>
    <mergeCell ref="M5:M6"/>
    <mergeCell ref="N5:N6"/>
    <mergeCell ref="O5:O6"/>
    <mergeCell ref="P5:P6"/>
    <mergeCell ref="E5:E6"/>
    <mergeCell ref="K5:K6"/>
    <mergeCell ref="F5:F6"/>
    <mergeCell ref="G5:G6"/>
    <mergeCell ref="H5:H6"/>
    <mergeCell ref="I5:I6"/>
  </mergeCells>
  <pageMargins left="0.7" right="0.7" top="0.75" bottom="0.75" header="0.3" footer="0.3"/>
  <pageSetup paperSize="9" orientation="portrait" r:id="rId1"/>
  <ignoredErrors>
    <ignoredError sqref="K8 E8:E13"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27BAE-D0FF-4989-9DC1-63058E907A05}">
  <dimension ref="A1:P19"/>
  <sheetViews>
    <sheetView showGridLines="0" zoomScale="70" zoomScaleNormal="70" workbookViewId="0">
      <selection activeCell="M7" sqref="M7"/>
    </sheetView>
  </sheetViews>
  <sheetFormatPr baseColWidth="10" defaultColWidth="11.42578125" defaultRowHeight="15"/>
  <cols>
    <col min="1" max="1" width="30.140625" customWidth="1"/>
    <col min="2" max="2" width="1.28515625" customWidth="1"/>
    <col min="3" max="3" width="12.7109375" customWidth="1"/>
    <col min="4" max="5" width="16.5703125" customWidth="1"/>
    <col min="6" max="9" width="12.140625" customWidth="1"/>
    <col min="10" max="11" width="15.42578125" customWidth="1"/>
    <col min="12" max="12" width="18.28515625" customWidth="1"/>
    <col min="13" max="13" width="14.85546875" customWidth="1"/>
    <col min="14" max="14" width="12.42578125" customWidth="1"/>
    <col min="15" max="15" width="12" customWidth="1"/>
    <col min="16" max="16" width="13.28515625" customWidth="1"/>
  </cols>
  <sheetData>
    <row r="1" spans="1:16" ht="15.75" customHeight="1">
      <c r="A1" s="119" t="s">
        <v>159</v>
      </c>
    </row>
    <row r="2" spans="1:16" ht="18">
      <c r="A2" s="124" t="s">
        <v>412</v>
      </c>
    </row>
    <row r="3" spans="1:16">
      <c r="A3" t="s">
        <v>404</v>
      </c>
    </row>
    <row r="4" spans="1:16">
      <c r="A4" t="s">
        <v>400</v>
      </c>
    </row>
    <row r="5" spans="1:16" ht="11.25" customHeight="1">
      <c r="A5" s="143"/>
      <c r="B5" s="144" t="s">
        <v>95</v>
      </c>
      <c r="C5" s="1078" t="s">
        <v>2</v>
      </c>
      <c r="D5" s="1078" t="s">
        <v>3</v>
      </c>
      <c r="E5" s="1080" t="s">
        <v>4</v>
      </c>
      <c r="F5" s="1077" t="s">
        <v>55</v>
      </c>
      <c r="G5" s="1077" t="s">
        <v>114</v>
      </c>
      <c r="H5" s="1077" t="s">
        <v>115</v>
      </c>
      <c r="I5" s="1082" t="s">
        <v>116</v>
      </c>
      <c r="J5" s="1078" t="s">
        <v>5</v>
      </c>
      <c r="K5" s="1080" t="s">
        <v>6</v>
      </c>
      <c r="L5" s="1077" t="s">
        <v>123</v>
      </c>
      <c r="M5" s="1044" t="s">
        <v>549</v>
      </c>
      <c r="N5" s="1077" t="s">
        <v>118</v>
      </c>
      <c r="O5" s="1078" t="s">
        <v>105</v>
      </c>
      <c r="P5" s="1078" t="s">
        <v>8</v>
      </c>
    </row>
    <row r="6" spans="1:16" ht="28.5" customHeight="1">
      <c r="A6" s="145" t="s">
        <v>226</v>
      </c>
      <c r="B6" s="144"/>
      <c r="C6" s="1079"/>
      <c r="D6" s="1079"/>
      <c r="E6" s="1081"/>
      <c r="F6" s="1076"/>
      <c r="G6" s="1076"/>
      <c r="H6" s="1076"/>
      <c r="I6" s="1083"/>
      <c r="J6" s="1079"/>
      <c r="K6" s="1081"/>
      <c r="L6" s="1076"/>
      <c r="M6" s="1076"/>
      <c r="N6" s="1076"/>
      <c r="O6" s="1079"/>
      <c r="P6" s="1079"/>
    </row>
    <row r="7" spans="1:16" ht="18">
      <c r="A7" s="146" t="s">
        <v>219</v>
      </c>
      <c r="B7" s="123"/>
      <c r="C7" s="162">
        <v>15.18</v>
      </c>
      <c r="D7" s="163">
        <v>4.05</v>
      </c>
      <c r="E7" s="164">
        <f>SUM(F7:I7)</f>
        <v>29.040000000000003</v>
      </c>
      <c r="F7" s="148">
        <v>27.59</v>
      </c>
      <c r="G7" s="148">
        <v>0.1</v>
      </c>
      <c r="H7" s="148"/>
      <c r="I7" s="149">
        <v>1.35</v>
      </c>
      <c r="J7" s="162"/>
      <c r="K7" s="164"/>
      <c r="L7" s="148"/>
      <c r="M7" s="148"/>
      <c r="N7" s="149"/>
      <c r="O7" s="147"/>
      <c r="P7" s="559">
        <f>C7+D7+E7+J7+K7+O7</f>
        <v>48.27</v>
      </c>
    </row>
    <row r="8" spans="1:16" ht="15.75">
      <c r="A8" s="146" t="s">
        <v>34</v>
      </c>
      <c r="B8" s="123"/>
      <c r="C8" s="162">
        <v>3.06</v>
      </c>
      <c r="D8" s="163">
        <v>2.89</v>
      </c>
      <c r="E8" s="164">
        <f>SUM(F8:I8)</f>
        <v>5.08</v>
      </c>
      <c r="F8" s="148">
        <v>4.5</v>
      </c>
      <c r="G8" s="148">
        <v>0.17</v>
      </c>
      <c r="H8" s="148">
        <v>0.41</v>
      </c>
      <c r="I8" s="149"/>
      <c r="J8" s="162">
        <v>6.93</v>
      </c>
      <c r="K8" s="164">
        <f>SUM(L8:N8)</f>
        <v>1.85</v>
      </c>
      <c r="L8" s="148"/>
      <c r="M8" s="148">
        <v>0.59</v>
      </c>
      <c r="N8" s="149">
        <v>1.26</v>
      </c>
      <c r="O8" s="147"/>
      <c r="P8" s="559">
        <f>C8+D8+E8+J8+K8+O8</f>
        <v>19.810000000000002</v>
      </c>
    </row>
    <row r="9" spans="1:16" ht="15.75">
      <c r="A9" s="146" t="s">
        <v>35</v>
      </c>
      <c r="B9" s="123"/>
      <c r="C9" s="162"/>
      <c r="D9" s="163"/>
      <c r="E9" s="164"/>
      <c r="F9" s="148"/>
      <c r="G9" s="148"/>
      <c r="H9" s="148"/>
      <c r="I9" s="149"/>
      <c r="J9" s="162"/>
      <c r="K9" s="164"/>
      <c r="L9" s="148"/>
      <c r="M9" s="148"/>
      <c r="N9" s="149"/>
      <c r="O9" s="162">
        <v>0.16</v>
      </c>
      <c r="P9" s="559">
        <f>C9+D9+E9+J9+K9+O9</f>
        <v>0.16</v>
      </c>
    </row>
    <row r="10" spans="1:16" ht="15.75">
      <c r="A10" s="146" t="s">
        <v>36</v>
      </c>
      <c r="B10" s="150"/>
      <c r="C10" s="162">
        <v>0.57999999999999996</v>
      </c>
      <c r="D10" s="163">
        <v>0.12</v>
      </c>
      <c r="E10" s="164">
        <f>SUM(F10:I10)</f>
        <v>1.5300000000000002</v>
      </c>
      <c r="F10" s="148">
        <v>0.55000000000000004</v>
      </c>
      <c r="G10" s="148">
        <v>0.17</v>
      </c>
      <c r="H10" s="148">
        <v>0.71</v>
      </c>
      <c r="I10" s="149">
        <v>0.1</v>
      </c>
      <c r="J10" s="162">
        <v>1.1299999999999999</v>
      </c>
      <c r="K10" s="164">
        <f>SUM(L10:N10)</f>
        <v>0.65</v>
      </c>
      <c r="L10" s="148"/>
      <c r="M10" s="148">
        <v>0.48</v>
      </c>
      <c r="N10" s="149">
        <v>0.17</v>
      </c>
      <c r="O10" s="162"/>
      <c r="P10" s="559">
        <f t="shared" ref="P10:P15" si="0">C10+D10+E10+J10+K10+O10</f>
        <v>4.0100000000000007</v>
      </c>
    </row>
    <row r="11" spans="1:16" ht="15.75">
      <c r="A11" s="146" t="s">
        <v>166</v>
      </c>
      <c r="B11" s="150"/>
      <c r="C11" s="162"/>
      <c r="D11" s="163">
        <v>1.18</v>
      </c>
      <c r="E11" s="164">
        <f>SUM(F11:I11)</f>
        <v>0.4</v>
      </c>
      <c r="F11" s="148">
        <v>0.4</v>
      </c>
      <c r="G11" s="148"/>
      <c r="H11" s="148"/>
      <c r="I11" s="149"/>
      <c r="J11" s="162"/>
      <c r="K11" s="164">
        <f>SUM(L11:N11)</f>
        <v>0.25</v>
      </c>
      <c r="L11" s="148"/>
      <c r="M11" s="148">
        <v>0.25</v>
      </c>
      <c r="N11" s="149"/>
      <c r="O11" s="162"/>
      <c r="P11" s="559">
        <f t="shared" si="0"/>
        <v>1.83</v>
      </c>
    </row>
    <row r="12" spans="1:16" ht="15.75">
      <c r="A12" s="146" t="s">
        <v>119</v>
      </c>
      <c r="B12" s="150"/>
      <c r="C12" s="162"/>
      <c r="D12" s="163">
        <v>33.15</v>
      </c>
      <c r="E12" s="164">
        <f>SUM(F12:I12)</f>
        <v>9.49</v>
      </c>
      <c r="F12" s="148"/>
      <c r="G12" s="148">
        <v>2.17</v>
      </c>
      <c r="H12" s="148">
        <v>2.2200000000000002</v>
      </c>
      <c r="I12" s="149">
        <v>5.0999999999999996</v>
      </c>
      <c r="J12" s="162">
        <v>1.72</v>
      </c>
      <c r="K12" s="164">
        <f>SUM(L12:N12)</f>
        <v>59.16</v>
      </c>
      <c r="L12" s="148">
        <v>46.61</v>
      </c>
      <c r="M12" s="148">
        <v>12.55</v>
      </c>
      <c r="N12" s="149"/>
      <c r="O12" s="162"/>
      <c r="P12" s="559">
        <f t="shared" si="0"/>
        <v>103.52</v>
      </c>
    </row>
    <row r="13" spans="1:16" ht="15.75">
      <c r="A13" s="146" t="s">
        <v>121</v>
      </c>
      <c r="B13" s="123"/>
      <c r="C13" s="162"/>
      <c r="D13" s="163">
        <v>0.19</v>
      </c>
      <c r="E13" s="164">
        <f>SUM(F13:I13)</f>
        <v>9.52</v>
      </c>
      <c r="F13" s="148">
        <v>4.42</v>
      </c>
      <c r="G13" s="148">
        <v>5.08</v>
      </c>
      <c r="H13" s="148"/>
      <c r="I13" s="149">
        <v>0.02</v>
      </c>
      <c r="J13" s="162"/>
      <c r="K13" s="164">
        <f>SUM(L13:N13)</f>
        <v>3.18</v>
      </c>
      <c r="L13" s="148"/>
      <c r="M13" s="148"/>
      <c r="N13" s="149">
        <v>3.18</v>
      </c>
      <c r="O13" s="162"/>
      <c r="P13" s="559">
        <f t="shared" si="0"/>
        <v>12.889999999999999</v>
      </c>
    </row>
    <row r="14" spans="1:16" ht="15.75">
      <c r="A14" s="146" t="s">
        <v>15</v>
      </c>
      <c r="B14" s="123"/>
      <c r="C14" s="162"/>
      <c r="D14" s="163">
        <v>47.43</v>
      </c>
      <c r="E14" s="164"/>
      <c r="F14" s="148"/>
      <c r="G14" s="148"/>
      <c r="H14" s="148"/>
      <c r="I14" s="149"/>
      <c r="J14" s="162"/>
      <c r="K14" s="164"/>
      <c r="L14" s="148"/>
      <c r="M14" s="148"/>
      <c r="N14" s="149"/>
      <c r="O14" s="162"/>
      <c r="P14" s="559">
        <f t="shared" si="0"/>
        <v>47.43</v>
      </c>
    </row>
    <row r="15" spans="1:16" ht="15.75">
      <c r="A15" s="908" t="s">
        <v>167</v>
      </c>
      <c r="B15" s="150"/>
      <c r="C15" s="931"/>
      <c r="D15" s="932">
        <v>3.75</v>
      </c>
      <c r="E15" s="933">
        <f>SUM(F15:I15)</f>
        <v>0.14000000000000001</v>
      </c>
      <c r="F15" s="934">
        <v>0.02</v>
      </c>
      <c r="G15" s="934">
        <v>0.11</v>
      </c>
      <c r="H15" s="934"/>
      <c r="I15" s="935">
        <v>0.01</v>
      </c>
      <c r="J15" s="931"/>
      <c r="K15" s="933">
        <f>SUM(L15:N15)</f>
        <v>0.47000000000000003</v>
      </c>
      <c r="L15" s="934">
        <v>0.03</v>
      </c>
      <c r="M15" s="934">
        <v>0.05</v>
      </c>
      <c r="N15" s="935">
        <v>0.39</v>
      </c>
      <c r="O15" s="931"/>
      <c r="P15" s="936">
        <f t="shared" si="0"/>
        <v>4.3600000000000003</v>
      </c>
    </row>
    <row r="16" spans="1:16" ht="15.75">
      <c r="A16" s="914" t="s">
        <v>16</v>
      </c>
      <c r="B16" s="151"/>
      <c r="C16" s="937">
        <f t="shared" ref="C16:P16" si="1">SUM(C7:C15)</f>
        <v>18.819999999999997</v>
      </c>
      <c r="D16" s="938">
        <f t="shared" si="1"/>
        <v>92.759999999999991</v>
      </c>
      <c r="E16" s="939">
        <f t="shared" si="1"/>
        <v>55.2</v>
      </c>
      <c r="F16" s="940">
        <f t="shared" si="1"/>
        <v>37.480000000000004</v>
      </c>
      <c r="G16" s="940">
        <f t="shared" si="1"/>
        <v>7.8</v>
      </c>
      <c r="H16" s="940">
        <f t="shared" si="1"/>
        <v>3.34</v>
      </c>
      <c r="I16" s="941">
        <f t="shared" si="1"/>
        <v>6.5799999999999992</v>
      </c>
      <c r="J16" s="937">
        <f t="shared" si="1"/>
        <v>9.7799999999999994</v>
      </c>
      <c r="K16" s="938">
        <f t="shared" si="1"/>
        <v>65.56</v>
      </c>
      <c r="L16" s="940">
        <f t="shared" si="1"/>
        <v>46.64</v>
      </c>
      <c r="M16" s="940">
        <f t="shared" si="1"/>
        <v>13.920000000000002</v>
      </c>
      <c r="N16" s="941">
        <f t="shared" si="1"/>
        <v>5</v>
      </c>
      <c r="O16" s="937">
        <f t="shared" si="1"/>
        <v>0.16</v>
      </c>
      <c r="P16" s="937">
        <f t="shared" si="1"/>
        <v>242.28000000000003</v>
      </c>
    </row>
    <row r="18" spans="1:1">
      <c r="A18" s="165" t="s">
        <v>403</v>
      </c>
    </row>
    <row r="19" spans="1:1">
      <c r="A19" s="169" t="s">
        <v>220</v>
      </c>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paperSize="9" orientation="portrait" r:id="rId1"/>
  <ignoredErrors>
    <ignoredError sqref="K8:K11 E8:E13" formulaRange="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1CD9E-1710-4F73-8758-D4DE030E9C4F}">
  <dimension ref="A1:P19"/>
  <sheetViews>
    <sheetView showGridLines="0" zoomScale="70" zoomScaleNormal="70" workbookViewId="0">
      <selection activeCell="M7" sqref="M7"/>
    </sheetView>
  </sheetViews>
  <sheetFormatPr baseColWidth="10" defaultColWidth="11.42578125" defaultRowHeight="15"/>
  <cols>
    <col min="1" max="1" width="30.140625" customWidth="1"/>
    <col min="2" max="2" width="1.28515625" customWidth="1"/>
    <col min="3" max="3" width="12.7109375" customWidth="1"/>
    <col min="4" max="5" width="16.5703125" customWidth="1"/>
    <col min="6" max="9" width="12.140625" customWidth="1"/>
    <col min="10" max="11" width="15.42578125" customWidth="1"/>
    <col min="12" max="12" width="18.28515625" customWidth="1"/>
    <col min="13" max="13" width="14.85546875" customWidth="1"/>
    <col min="14" max="14" width="12.42578125" customWidth="1"/>
    <col min="15" max="15" width="12" customWidth="1"/>
    <col min="16" max="16" width="13.28515625" customWidth="1"/>
  </cols>
  <sheetData>
    <row r="1" spans="1:16" ht="15.75" customHeight="1">
      <c r="A1" s="119" t="s">
        <v>159</v>
      </c>
    </row>
    <row r="2" spans="1:16" ht="18">
      <c r="A2" s="124" t="s">
        <v>412</v>
      </c>
    </row>
    <row r="3" spans="1:16">
      <c r="A3" t="s">
        <v>404</v>
      </c>
    </row>
    <row r="4" spans="1:16">
      <c r="A4" t="s">
        <v>401</v>
      </c>
    </row>
    <row r="5" spans="1:16" ht="11.25" customHeight="1">
      <c r="A5" s="143"/>
      <c r="B5" s="144" t="s">
        <v>95</v>
      </c>
      <c r="C5" s="1078" t="s">
        <v>2</v>
      </c>
      <c r="D5" s="1078" t="s">
        <v>3</v>
      </c>
      <c r="E5" s="1080" t="s">
        <v>4</v>
      </c>
      <c r="F5" s="1077" t="s">
        <v>55</v>
      </c>
      <c r="G5" s="1077" t="s">
        <v>114</v>
      </c>
      <c r="H5" s="1077" t="s">
        <v>115</v>
      </c>
      <c r="I5" s="1082" t="s">
        <v>116</v>
      </c>
      <c r="J5" s="1078" t="s">
        <v>5</v>
      </c>
      <c r="K5" s="1080" t="s">
        <v>6</v>
      </c>
      <c r="L5" s="1077" t="s">
        <v>123</v>
      </c>
      <c r="M5" s="1044" t="s">
        <v>549</v>
      </c>
      <c r="N5" s="1077" t="s">
        <v>118</v>
      </c>
      <c r="O5" s="1078" t="s">
        <v>105</v>
      </c>
      <c r="P5" s="1078" t="s">
        <v>8</v>
      </c>
    </row>
    <row r="6" spans="1:16" ht="28.5" customHeight="1">
      <c r="A6" s="145" t="s">
        <v>226</v>
      </c>
      <c r="B6" s="144"/>
      <c r="C6" s="1079"/>
      <c r="D6" s="1079"/>
      <c r="E6" s="1081"/>
      <c r="F6" s="1076"/>
      <c r="G6" s="1076"/>
      <c r="H6" s="1076"/>
      <c r="I6" s="1083"/>
      <c r="J6" s="1079"/>
      <c r="K6" s="1081"/>
      <c r="L6" s="1076"/>
      <c r="M6" s="1076"/>
      <c r="N6" s="1076"/>
      <c r="O6" s="1079"/>
      <c r="P6" s="1079"/>
    </row>
    <row r="7" spans="1:16" ht="18">
      <c r="A7" s="146" t="s">
        <v>219</v>
      </c>
      <c r="B7" s="123"/>
      <c r="C7" s="162">
        <v>8.31</v>
      </c>
      <c r="D7" s="163">
        <v>3.63</v>
      </c>
      <c r="E7" s="164">
        <f>SUM(F7:I7)</f>
        <v>21.909999999999997</v>
      </c>
      <c r="F7" s="148">
        <v>21.02</v>
      </c>
      <c r="G7" s="148">
        <v>0.06</v>
      </c>
      <c r="H7" s="148"/>
      <c r="I7" s="149">
        <v>0.83</v>
      </c>
      <c r="J7" s="162"/>
      <c r="K7" s="164"/>
      <c r="L7" s="148"/>
      <c r="M7" s="148"/>
      <c r="N7" s="149"/>
      <c r="O7" s="147"/>
      <c r="P7" s="559">
        <f>C7+D7+E7+J7+K7+O7</f>
        <v>33.849999999999994</v>
      </c>
    </row>
    <row r="8" spans="1:16" ht="15.75">
      <c r="A8" s="146" t="s">
        <v>34</v>
      </c>
      <c r="B8" s="123"/>
      <c r="C8" s="162">
        <v>2.4500000000000002</v>
      </c>
      <c r="D8" s="163">
        <v>2.73</v>
      </c>
      <c r="E8" s="164">
        <f>SUM(F8:I8)</f>
        <v>3.6</v>
      </c>
      <c r="F8" s="148">
        <v>3.09</v>
      </c>
      <c r="G8" s="148">
        <v>0.1</v>
      </c>
      <c r="H8" s="148">
        <v>0.41</v>
      </c>
      <c r="I8" s="149"/>
      <c r="J8" s="162">
        <v>4.01</v>
      </c>
      <c r="K8" s="164">
        <f>SUM(L8:N8)</f>
        <v>1.79</v>
      </c>
      <c r="L8" s="148"/>
      <c r="M8" s="148">
        <v>0.53</v>
      </c>
      <c r="N8" s="149">
        <v>1.26</v>
      </c>
      <c r="O8" s="147"/>
      <c r="P8" s="559">
        <f>C8+D8+E8+J8+K8+O8</f>
        <v>14.579999999999998</v>
      </c>
    </row>
    <row r="9" spans="1:16" ht="15.75">
      <c r="A9" s="146" t="s">
        <v>35</v>
      </c>
      <c r="B9" s="123"/>
      <c r="C9" s="162"/>
      <c r="D9" s="163"/>
      <c r="E9" s="164"/>
      <c r="F9" s="148"/>
      <c r="G9" s="148"/>
      <c r="H9" s="148"/>
      <c r="I9" s="149"/>
      <c r="J9" s="162"/>
      <c r="K9" s="164"/>
      <c r="L9" s="148"/>
      <c r="M9" s="148"/>
      <c r="N9" s="149"/>
      <c r="O9" s="162">
        <v>0.16</v>
      </c>
      <c r="P9" s="559">
        <f>C9+D9+E9+J9+K9+O9</f>
        <v>0.16</v>
      </c>
    </row>
    <row r="10" spans="1:16" ht="15.75">
      <c r="A10" s="146" t="s">
        <v>36</v>
      </c>
      <c r="B10" s="150"/>
      <c r="C10" s="162">
        <v>0.53</v>
      </c>
      <c r="D10" s="163">
        <v>0.12</v>
      </c>
      <c r="E10" s="164">
        <f>SUM(F10:I10)</f>
        <v>1.4</v>
      </c>
      <c r="F10" s="148">
        <v>0.53</v>
      </c>
      <c r="G10" s="148">
        <v>0.1</v>
      </c>
      <c r="H10" s="148">
        <v>0.71</v>
      </c>
      <c r="I10" s="149">
        <v>0.06</v>
      </c>
      <c r="J10" s="162">
        <v>0.65</v>
      </c>
      <c r="K10" s="164">
        <f>SUM(L10:N10)</f>
        <v>0.65</v>
      </c>
      <c r="L10" s="148"/>
      <c r="M10" s="148">
        <v>0.48</v>
      </c>
      <c r="N10" s="149">
        <v>0.17</v>
      </c>
      <c r="O10" s="162"/>
      <c r="P10" s="559">
        <f t="shared" ref="P10:P15" si="0">C10+D10+E10+J10+K10+O10</f>
        <v>3.3499999999999996</v>
      </c>
    </row>
    <row r="11" spans="1:16" ht="15.75">
      <c r="A11" s="146" t="s">
        <v>166</v>
      </c>
      <c r="B11" s="150"/>
      <c r="C11" s="162"/>
      <c r="D11" s="163">
        <v>1.18</v>
      </c>
      <c r="E11" s="164">
        <f>SUM(F11:I11)</f>
        <v>0.27</v>
      </c>
      <c r="F11" s="148">
        <v>0.27</v>
      </c>
      <c r="G11" s="148"/>
      <c r="H11" s="148"/>
      <c r="I11" s="149"/>
      <c r="J11" s="162"/>
      <c r="K11" s="164">
        <f>SUM(L11:N11)</f>
        <v>0.25</v>
      </c>
      <c r="L11" s="148"/>
      <c r="M11" s="148">
        <v>0.25</v>
      </c>
      <c r="N11" s="149"/>
      <c r="O11" s="162"/>
      <c r="P11" s="559">
        <f t="shared" si="0"/>
        <v>1.7</v>
      </c>
    </row>
    <row r="12" spans="1:16" ht="15.75">
      <c r="A12" s="146" t="s">
        <v>119</v>
      </c>
      <c r="B12" s="150"/>
      <c r="C12" s="162"/>
      <c r="D12" s="163">
        <v>32.799999999999997</v>
      </c>
      <c r="E12" s="164">
        <f>SUM(F12:I12)</f>
        <v>6.67</v>
      </c>
      <c r="F12" s="148"/>
      <c r="G12" s="148">
        <v>1.3</v>
      </c>
      <c r="H12" s="148">
        <v>2.2200000000000002</v>
      </c>
      <c r="I12" s="149">
        <v>3.15</v>
      </c>
      <c r="J12" s="162">
        <v>1.21</v>
      </c>
      <c r="K12" s="164">
        <f>SUM(L12:N12)</f>
        <v>58.29</v>
      </c>
      <c r="L12" s="148">
        <v>46.58</v>
      </c>
      <c r="M12" s="148">
        <v>11.71</v>
      </c>
      <c r="N12" s="149"/>
      <c r="O12" s="162"/>
      <c r="P12" s="559">
        <f t="shared" si="0"/>
        <v>98.97</v>
      </c>
    </row>
    <row r="13" spans="1:16" ht="15.75">
      <c r="A13" s="146" t="s">
        <v>121</v>
      </c>
      <c r="B13" s="123"/>
      <c r="C13" s="162"/>
      <c r="D13" s="163">
        <v>0.19</v>
      </c>
      <c r="E13" s="164">
        <f>SUM(F13:I13)</f>
        <v>6.1</v>
      </c>
      <c r="F13" s="148">
        <v>3.04</v>
      </c>
      <c r="G13" s="148">
        <v>3.05</v>
      </c>
      <c r="H13" s="148"/>
      <c r="I13" s="149">
        <v>0.01</v>
      </c>
      <c r="J13" s="162"/>
      <c r="K13" s="164">
        <f>SUM(L13:N13)</f>
        <v>3.18</v>
      </c>
      <c r="L13" s="148"/>
      <c r="M13" s="148"/>
      <c r="N13" s="149">
        <v>3.18</v>
      </c>
      <c r="O13" s="162"/>
      <c r="P13" s="559">
        <f t="shared" si="0"/>
        <v>9.4700000000000006</v>
      </c>
    </row>
    <row r="14" spans="1:16" ht="15.75">
      <c r="A14" s="146" t="s">
        <v>15</v>
      </c>
      <c r="B14" s="123"/>
      <c r="C14" s="162"/>
      <c r="D14" s="163">
        <v>47.43</v>
      </c>
      <c r="E14" s="164"/>
      <c r="F14" s="148"/>
      <c r="G14" s="148"/>
      <c r="H14" s="148"/>
      <c r="I14" s="149"/>
      <c r="J14" s="162"/>
      <c r="K14" s="164"/>
      <c r="L14" s="148"/>
      <c r="M14" s="148"/>
      <c r="N14" s="149"/>
      <c r="O14" s="162"/>
      <c r="P14" s="559">
        <f t="shared" si="0"/>
        <v>47.43</v>
      </c>
    </row>
    <row r="15" spans="1:16" ht="15.75">
      <c r="A15" s="908" t="s">
        <v>167</v>
      </c>
      <c r="B15" s="150"/>
      <c r="C15" s="931"/>
      <c r="D15" s="932">
        <v>3.75</v>
      </c>
      <c r="E15" s="933">
        <f>SUM(F15:I15)</f>
        <v>0.09</v>
      </c>
      <c r="F15" s="934">
        <v>0.01</v>
      </c>
      <c r="G15" s="934">
        <v>7.0000000000000007E-2</v>
      </c>
      <c r="H15" s="934"/>
      <c r="I15" s="935">
        <v>0.01</v>
      </c>
      <c r="J15" s="931"/>
      <c r="K15" s="933">
        <f>SUM(L15:N15)</f>
        <v>0.45</v>
      </c>
      <c r="L15" s="934">
        <v>0.03</v>
      </c>
      <c r="M15" s="934">
        <v>0.03</v>
      </c>
      <c r="N15" s="935">
        <v>0.39</v>
      </c>
      <c r="O15" s="931"/>
      <c r="P15" s="936">
        <f t="shared" si="0"/>
        <v>4.29</v>
      </c>
    </row>
    <row r="16" spans="1:16" ht="15.75">
      <c r="A16" s="914" t="s">
        <v>16</v>
      </c>
      <c r="B16" s="151"/>
      <c r="C16" s="937">
        <f t="shared" ref="C16:P16" si="1">SUM(C7:C15)</f>
        <v>11.290000000000001</v>
      </c>
      <c r="D16" s="938">
        <f t="shared" si="1"/>
        <v>91.829999999999984</v>
      </c>
      <c r="E16" s="939">
        <f t="shared" si="1"/>
        <v>40.04</v>
      </c>
      <c r="F16" s="940">
        <f t="shared" si="1"/>
        <v>27.96</v>
      </c>
      <c r="G16" s="940">
        <f t="shared" si="1"/>
        <v>4.68</v>
      </c>
      <c r="H16" s="940">
        <f t="shared" si="1"/>
        <v>3.34</v>
      </c>
      <c r="I16" s="941">
        <f t="shared" si="1"/>
        <v>4.0599999999999996</v>
      </c>
      <c r="J16" s="937">
        <f t="shared" si="1"/>
        <v>5.87</v>
      </c>
      <c r="K16" s="938">
        <f t="shared" si="1"/>
        <v>64.61</v>
      </c>
      <c r="L16" s="940">
        <f t="shared" si="1"/>
        <v>46.61</v>
      </c>
      <c r="M16" s="940">
        <f t="shared" si="1"/>
        <v>13</v>
      </c>
      <c r="N16" s="941">
        <f t="shared" si="1"/>
        <v>5</v>
      </c>
      <c r="O16" s="937">
        <f t="shared" si="1"/>
        <v>0.16</v>
      </c>
      <c r="P16" s="937">
        <f t="shared" si="1"/>
        <v>213.79999999999998</v>
      </c>
    </row>
    <row r="18" spans="1:1">
      <c r="A18" s="165" t="s">
        <v>403</v>
      </c>
    </row>
    <row r="19" spans="1:1">
      <c r="A19" s="169" t="s">
        <v>220</v>
      </c>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paperSize="9" orientation="portrait" r:id="rId1"/>
  <ignoredErrors>
    <ignoredError sqref="E8:E12 K8" formulaRange="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8698F-22ED-44C0-903C-BF4B6E83ECBD}">
  <dimension ref="A1:D33"/>
  <sheetViews>
    <sheetView showGridLines="0" zoomScale="90" zoomScaleNormal="90" workbookViewId="0">
      <selection activeCell="A15" sqref="A15"/>
    </sheetView>
  </sheetViews>
  <sheetFormatPr baseColWidth="10" defaultColWidth="9.140625" defaultRowHeight="15.75"/>
  <cols>
    <col min="1" max="1" width="44.7109375" style="4" customWidth="1"/>
    <col min="2" max="2" width="26.5703125" style="11" customWidth="1"/>
    <col min="3" max="3" width="24.42578125" style="11" customWidth="1"/>
    <col min="4" max="4" width="7.42578125" style="4" customWidth="1"/>
    <col min="5" max="16384" width="9.140625" style="4"/>
  </cols>
  <sheetData>
    <row r="1" spans="1:4">
      <c r="A1" s="119" t="s">
        <v>227</v>
      </c>
    </row>
    <row r="2" spans="1:4">
      <c r="A2" s="124" t="s">
        <v>228</v>
      </c>
    </row>
    <row r="3" spans="1:4" ht="18" customHeight="1"/>
    <row r="4" spans="1:4">
      <c r="A4" s="1092"/>
      <c r="B4" s="560"/>
      <c r="C4" s="117"/>
      <c r="D4" s="50"/>
    </row>
    <row r="5" spans="1:4" ht="18" customHeight="1">
      <c r="A5" s="1093"/>
      <c r="B5" s="561" t="s">
        <v>542</v>
      </c>
      <c r="C5" s="942" t="s">
        <v>425</v>
      </c>
      <c r="D5" s="50"/>
    </row>
    <row r="6" spans="1:4" ht="18" customHeight="1">
      <c r="A6" s="562" t="s">
        <v>229</v>
      </c>
      <c r="B6" s="563">
        <v>2435285011</v>
      </c>
      <c r="C6" s="564">
        <v>2435285011</v>
      </c>
      <c r="D6" s="50"/>
    </row>
    <row r="7" spans="1:4" ht="18" customHeight="1">
      <c r="A7" s="439"/>
      <c r="B7" s="565"/>
      <c r="C7" s="565"/>
      <c r="D7" s="50"/>
    </row>
    <row r="8" spans="1:4" ht="18" customHeight="1">
      <c r="A8" s="566"/>
      <c r="B8" s="567" t="s">
        <v>17</v>
      </c>
      <c r="C8" s="568" t="s">
        <v>20</v>
      </c>
      <c r="D8" s="50"/>
    </row>
    <row r="9" spans="1:4" ht="27" customHeight="1">
      <c r="A9" s="569" t="s">
        <v>494</v>
      </c>
      <c r="B9" s="570" t="s">
        <v>230</v>
      </c>
      <c r="C9" s="571" t="s">
        <v>495</v>
      </c>
      <c r="D9" s="50"/>
    </row>
    <row r="10" spans="1:4" ht="16.5">
      <c r="A10" s="572" t="s">
        <v>496</v>
      </c>
      <c r="B10" s="573">
        <v>0.71</v>
      </c>
      <c r="C10" s="574">
        <v>1.21</v>
      </c>
      <c r="D10" s="50"/>
    </row>
    <row r="11" spans="1:4" ht="16.5">
      <c r="A11" s="575" t="s">
        <v>497</v>
      </c>
      <c r="B11" s="576">
        <v>0.64</v>
      </c>
      <c r="C11" s="577">
        <v>1.1599999999999999</v>
      </c>
      <c r="D11" s="50"/>
    </row>
    <row r="12" spans="1:4" ht="18" customHeight="1">
      <c r="B12" s="61"/>
      <c r="C12" s="61"/>
      <c r="D12" s="50"/>
    </row>
    <row r="13" spans="1:4" ht="18" customHeight="1">
      <c r="A13" s="127" t="s">
        <v>231</v>
      </c>
      <c r="B13" s="61"/>
      <c r="C13" s="61"/>
      <c r="D13" s="50"/>
    </row>
    <row r="14" spans="1:4" ht="18" customHeight="1">
      <c r="A14" s="101" t="s">
        <v>421</v>
      </c>
      <c r="B14" s="61"/>
      <c r="C14" s="61"/>
      <c r="D14" s="50"/>
    </row>
    <row r="15" spans="1:4" ht="18" customHeight="1">
      <c r="A15" s="101" t="s">
        <v>551</v>
      </c>
    </row>
    <row r="16" spans="1:4" ht="18" customHeight="1">
      <c r="A16" s="127"/>
    </row>
    <row r="17" spans="2:3" ht="18" customHeight="1"/>
    <row r="21" spans="2:3">
      <c r="B21" s="176"/>
    </row>
    <row r="22" spans="2:3">
      <c r="B22" s="176"/>
    </row>
    <row r="23" spans="2:3">
      <c r="B23" s="176"/>
    </row>
    <row r="24" spans="2:3">
      <c r="B24" s="176"/>
      <c r="C24" s="176"/>
    </row>
    <row r="25" spans="2:3">
      <c r="B25" s="176"/>
      <c r="C25" s="176"/>
    </row>
    <row r="26" spans="2:3">
      <c r="B26" s="176"/>
    </row>
    <row r="27" spans="2:3">
      <c r="B27" s="184"/>
    </row>
    <row r="28" spans="2:3">
      <c r="B28" s="176"/>
    </row>
    <row r="30" spans="2:3">
      <c r="B30" s="176"/>
    </row>
    <row r="31" spans="2:3">
      <c r="B31" s="176"/>
      <c r="C31" s="176"/>
    </row>
    <row r="32" spans="2:3">
      <c r="B32" s="176"/>
    </row>
    <row r="33" spans="2:2">
      <c r="B33" s="184"/>
    </row>
  </sheetData>
  <mergeCells count="1">
    <mergeCell ref="A4:A5"/>
  </mergeCells>
  <phoneticPr fontId="40"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0CB72-6420-4FD1-99F0-41212E32F102}">
  <dimension ref="A1:N21"/>
  <sheetViews>
    <sheetView showGridLines="0" zoomScale="90" zoomScaleNormal="90" workbookViewId="0">
      <selection activeCell="I8" sqref="I8"/>
    </sheetView>
  </sheetViews>
  <sheetFormatPr baseColWidth="10" defaultColWidth="9.140625" defaultRowHeight="15.75"/>
  <cols>
    <col min="1" max="1" width="16.5703125" style="4" customWidth="1"/>
    <col min="2" max="5" width="9" style="11" customWidth="1"/>
    <col min="6" max="6" width="10.5703125" style="11" customWidth="1"/>
    <col min="7" max="7" width="10.140625" style="39" customWidth="1"/>
    <col min="8" max="8" width="5" style="4" customWidth="1"/>
    <col min="9" max="9" width="41.85546875" style="4" bestFit="1" customWidth="1"/>
    <col min="10" max="11" width="9.42578125" style="4" customWidth="1"/>
    <col min="12" max="13" width="8.5703125" style="4" customWidth="1"/>
    <col min="14" max="16384" width="9.140625" style="4"/>
  </cols>
  <sheetData>
    <row r="1" spans="1:14">
      <c r="A1" s="119" t="s">
        <v>227</v>
      </c>
    </row>
    <row r="2" spans="1:14">
      <c r="A2" s="124" t="s">
        <v>232</v>
      </c>
      <c r="I2" s="7" t="s">
        <v>407</v>
      </c>
    </row>
    <row r="3" spans="1:14" ht="18" customHeight="1">
      <c r="I3" s="586"/>
      <c r="J3" s="579" t="s">
        <v>233</v>
      </c>
      <c r="K3" s="579" t="s">
        <v>234</v>
      </c>
      <c r="L3" s="579" t="s">
        <v>235</v>
      </c>
      <c r="M3" s="579" t="s">
        <v>236</v>
      </c>
    </row>
    <row r="4" spans="1:14" ht="18" customHeight="1">
      <c r="A4" s="578" t="s">
        <v>237</v>
      </c>
      <c r="B4" s="579" t="s">
        <v>233</v>
      </c>
      <c r="C4" s="579" t="s">
        <v>234</v>
      </c>
      <c r="D4" s="579" t="s">
        <v>235</v>
      </c>
      <c r="E4" s="579" t="s">
        <v>236</v>
      </c>
      <c r="F4" s="579" t="s">
        <v>498</v>
      </c>
      <c r="G4" s="580" t="s">
        <v>8</v>
      </c>
      <c r="H4" s="50"/>
      <c r="I4" s="587" t="s">
        <v>238</v>
      </c>
      <c r="J4" s="588">
        <v>0.85</v>
      </c>
      <c r="K4" s="588">
        <v>0.16</v>
      </c>
      <c r="L4" s="588">
        <v>1.1599999999999999</v>
      </c>
      <c r="M4" s="588">
        <v>0.63</v>
      </c>
      <c r="N4" s="50"/>
    </row>
    <row r="5" spans="1:14" ht="18" customHeight="1">
      <c r="A5" s="569" t="s">
        <v>25</v>
      </c>
      <c r="B5" s="943">
        <v>-210.06680553699999</v>
      </c>
      <c r="C5" s="943">
        <v>-168.02713458099998</v>
      </c>
      <c r="D5" s="943">
        <v>51.880925132999998</v>
      </c>
      <c r="E5" s="943">
        <v>43.624328401999996</v>
      </c>
      <c r="F5" s="944">
        <v>-59.375195365000025</v>
      </c>
      <c r="G5" s="949">
        <v>-341.96388194799999</v>
      </c>
      <c r="H5" s="50"/>
      <c r="I5" s="572" t="s">
        <v>239</v>
      </c>
      <c r="J5" s="583">
        <v>0.88</v>
      </c>
      <c r="K5" s="583">
        <v>0.17</v>
      </c>
      <c r="L5" s="583">
        <v>1.1200000000000001</v>
      </c>
      <c r="M5" s="583">
        <v>0.6</v>
      </c>
      <c r="N5" s="50"/>
    </row>
    <row r="6" spans="1:14" ht="18" customHeight="1">
      <c r="A6" s="582" t="s">
        <v>26</v>
      </c>
      <c r="B6" s="945">
        <v>-41.123742100000001</v>
      </c>
      <c r="C6" s="945">
        <v>-87.118939400999992</v>
      </c>
      <c r="D6" s="945">
        <v>5.1841634690000005</v>
      </c>
      <c r="E6" s="945">
        <v>6.0003232459999998</v>
      </c>
      <c r="F6" s="946">
        <v>0.7322861930000073</v>
      </c>
      <c r="G6" s="950">
        <v>-116.32590859299999</v>
      </c>
      <c r="H6" s="50"/>
      <c r="I6" s="589" t="s">
        <v>240</v>
      </c>
      <c r="J6" s="952">
        <v>-3.4000000000000002E-2</v>
      </c>
      <c r="K6" s="952">
        <v>-7.4999999999999997E-2</v>
      </c>
      <c r="L6" s="952">
        <v>3.5000000000000003E-2</v>
      </c>
      <c r="M6" s="952">
        <v>5.0999999999999997E-2</v>
      </c>
      <c r="N6" s="50"/>
    </row>
    <row r="7" spans="1:14" ht="18" customHeight="1">
      <c r="A7" s="582" t="s">
        <v>241</v>
      </c>
      <c r="B7" s="945">
        <v>-28.032382549000001</v>
      </c>
      <c r="C7" s="945">
        <v>-75.081477028999998</v>
      </c>
      <c r="D7" s="945">
        <v>3.6188219610000001</v>
      </c>
      <c r="E7" s="945">
        <v>3.6949761759999999</v>
      </c>
      <c r="F7" s="946">
        <v>2.1823257710000235</v>
      </c>
      <c r="G7" s="950">
        <v>-93.617735669999988</v>
      </c>
      <c r="H7" s="50"/>
      <c r="I7" s="106" t="s">
        <v>537</v>
      </c>
      <c r="J7" s="152"/>
      <c r="K7" s="152"/>
      <c r="L7" s="152"/>
      <c r="M7" s="152"/>
      <c r="N7" s="50"/>
    </row>
    <row r="8" spans="1:14" ht="18" customHeight="1">
      <c r="A8" s="582" t="s">
        <v>242</v>
      </c>
      <c r="B8" s="945">
        <v>221.82400000000001</v>
      </c>
      <c r="C8" s="945">
        <v>20.597999999999999</v>
      </c>
      <c r="D8" s="945">
        <v>-3.2120000000000002</v>
      </c>
      <c r="E8" s="945">
        <v>-3.7559999999999998</v>
      </c>
      <c r="F8" s="946">
        <v>70.512</v>
      </c>
      <c r="G8" s="950">
        <v>305.96600000000001</v>
      </c>
      <c r="H8" s="50"/>
      <c r="I8" s="398"/>
      <c r="J8" s="590" t="s">
        <v>233</v>
      </c>
      <c r="K8" s="590" t="s">
        <v>234</v>
      </c>
      <c r="L8" s="590" t="s">
        <v>235</v>
      </c>
      <c r="M8" s="590" t="s">
        <v>236</v>
      </c>
      <c r="N8" s="50"/>
    </row>
    <row r="9" spans="1:14" ht="18.75" customHeight="1">
      <c r="A9" s="584" t="s">
        <v>243</v>
      </c>
      <c r="B9" s="947">
        <v>611.322</v>
      </c>
      <c r="C9" s="947">
        <v>26.035</v>
      </c>
      <c r="D9" s="947">
        <v>149.78399999999999</v>
      </c>
      <c r="E9" s="947">
        <v>4.7329999999999997</v>
      </c>
      <c r="F9" s="948">
        <v>197.45600000000002</v>
      </c>
      <c r="G9" s="951">
        <v>989.33</v>
      </c>
      <c r="H9" s="50"/>
      <c r="I9" s="591" t="s">
        <v>244</v>
      </c>
      <c r="J9" s="592">
        <v>0.88</v>
      </c>
      <c r="K9" s="592">
        <v>0.16</v>
      </c>
      <c r="L9" s="592">
        <v>1.19</v>
      </c>
      <c r="M9" s="592">
        <v>0.64</v>
      </c>
      <c r="N9" s="50"/>
    </row>
    <row r="10" spans="1:14" ht="18" customHeight="1">
      <c r="A10" s="98"/>
      <c r="B10" s="99"/>
      <c r="C10" s="99"/>
      <c r="D10" s="99"/>
      <c r="E10" s="99"/>
      <c r="F10" s="153"/>
      <c r="G10" s="154"/>
      <c r="H10" s="50"/>
      <c r="I10" s="593" t="s">
        <v>245</v>
      </c>
      <c r="J10" s="583">
        <v>0.81</v>
      </c>
      <c r="K10" s="583">
        <v>0.16</v>
      </c>
      <c r="L10" s="583">
        <v>1.1100000000000001</v>
      </c>
      <c r="M10" s="583">
        <v>0.63</v>
      </c>
      <c r="N10" s="50"/>
    </row>
    <row r="11" spans="1:14" ht="18" customHeight="1">
      <c r="B11" s="61"/>
      <c r="C11" s="61"/>
      <c r="D11" s="61"/>
      <c r="E11" s="61"/>
      <c r="F11" s="155"/>
      <c r="G11" s="151"/>
      <c r="H11" s="50"/>
      <c r="I11" s="594" t="s">
        <v>499</v>
      </c>
      <c r="J11" s="953">
        <v>8.3000000000000004E-2</v>
      </c>
      <c r="K11" s="953">
        <v>8.9999999999999993E-3</v>
      </c>
      <c r="L11" s="953">
        <v>7.0000000000000007E-2</v>
      </c>
      <c r="M11" s="953">
        <v>1.7999999999999999E-2</v>
      </c>
      <c r="N11" s="50"/>
    </row>
    <row r="12" spans="1:14" ht="18" customHeight="1">
      <c r="B12" s="61"/>
      <c r="C12" s="61"/>
      <c r="D12" s="61"/>
      <c r="E12" s="61"/>
      <c r="F12" s="155"/>
      <c r="G12" s="151"/>
      <c r="H12" s="50"/>
      <c r="I12" s="106" t="s">
        <v>538</v>
      </c>
      <c r="J12" s="50"/>
      <c r="K12" s="50"/>
      <c r="L12" s="50"/>
      <c r="M12" s="50"/>
      <c r="N12" s="50"/>
    </row>
    <row r="13" spans="1:14" ht="18" customHeight="1">
      <c r="A13" s="127" t="s">
        <v>246</v>
      </c>
      <c r="B13" s="61"/>
      <c r="C13" s="61"/>
      <c r="D13" s="61"/>
      <c r="E13" s="61"/>
      <c r="F13" s="155"/>
      <c r="G13" s="151"/>
      <c r="H13" s="50"/>
      <c r="I13" s="50"/>
      <c r="J13" s="50"/>
      <c r="K13" s="50"/>
      <c r="L13" s="50"/>
      <c r="M13" s="50"/>
      <c r="N13" s="50"/>
    </row>
    <row r="14" spans="1:14" ht="18" customHeight="1">
      <c r="B14" s="61"/>
      <c r="C14" s="61"/>
      <c r="D14" s="61"/>
      <c r="E14" s="61"/>
      <c r="F14" s="155"/>
      <c r="G14" s="151"/>
      <c r="H14" s="50"/>
      <c r="I14" s="50"/>
      <c r="J14" s="50"/>
      <c r="K14" s="50"/>
      <c r="L14" s="50"/>
      <c r="M14" s="50"/>
      <c r="N14" s="50"/>
    </row>
    <row r="15" spans="1:14" ht="18" customHeight="1">
      <c r="B15" s="61"/>
      <c r="C15" s="61"/>
      <c r="D15" s="61"/>
      <c r="E15" s="61"/>
      <c r="F15" s="155"/>
      <c r="G15" s="151"/>
      <c r="H15" s="50"/>
      <c r="I15" s="50"/>
      <c r="J15" s="50"/>
      <c r="K15" s="50"/>
      <c r="L15" s="50"/>
      <c r="M15" s="50"/>
      <c r="N15" s="50"/>
    </row>
    <row r="16" spans="1:14" ht="18" customHeight="1">
      <c r="B16" s="61"/>
      <c r="C16" s="61"/>
      <c r="D16" s="61"/>
      <c r="E16" s="61"/>
      <c r="F16" s="155"/>
      <c r="G16" s="151"/>
      <c r="H16" s="50"/>
      <c r="I16" s="50"/>
      <c r="J16" s="50"/>
      <c r="K16" s="50"/>
      <c r="L16" s="50"/>
      <c r="M16" s="50"/>
      <c r="N16" s="50"/>
    </row>
    <row r="17" spans="2:14" ht="18" customHeight="1">
      <c r="B17" s="61"/>
      <c r="C17" s="61"/>
      <c r="D17" s="61"/>
      <c r="E17" s="61"/>
      <c r="F17" s="155"/>
      <c r="G17" s="151"/>
      <c r="H17" s="50"/>
      <c r="I17" s="50"/>
      <c r="J17" s="50"/>
      <c r="K17" s="50"/>
      <c r="L17" s="50"/>
      <c r="M17" s="50"/>
      <c r="N17" s="50"/>
    </row>
    <row r="18" spans="2:14" ht="18" customHeight="1">
      <c r="B18" s="61"/>
      <c r="C18" s="61"/>
      <c r="D18" s="61"/>
      <c r="E18" s="61"/>
      <c r="F18" s="155"/>
      <c r="G18" s="151"/>
      <c r="H18" s="50"/>
      <c r="I18" s="50"/>
      <c r="J18" s="50"/>
      <c r="K18" s="50"/>
      <c r="L18" s="50"/>
      <c r="M18" s="50"/>
      <c r="N18" s="50"/>
    </row>
    <row r="19" spans="2:14" ht="18" customHeight="1">
      <c r="B19" s="61"/>
      <c r="C19" s="61"/>
      <c r="D19" s="61"/>
      <c r="E19" s="61"/>
      <c r="F19" s="155"/>
      <c r="G19" s="151"/>
      <c r="H19" s="50"/>
      <c r="I19" s="50"/>
      <c r="J19" s="50"/>
      <c r="K19" s="50"/>
      <c r="L19" s="50"/>
      <c r="M19" s="50"/>
      <c r="N19" s="50"/>
    </row>
    <row r="20" spans="2:14" ht="18" customHeight="1">
      <c r="B20" s="4"/>
      <c r="C20" s="4"/>
      <c r="D20" s="4"/>
      <c r="E20" s="4"/>
      <c r="F20" s="155"/>
      <c r="G20" s="151"/>
      <c r="H20" s="50"/>
      <c r="I20" s="50"/>
      <c r="J20" s="50"/>
      <c r="K20" s="50"/>
      <c r="L20" s="50"/>
      <c r="M20" s="50"/>
      <c r="N20" s="50"/>
    </row>
    <row r="21" spans="2:14" ht="18" customHeight="1">
      <c r="B21" s="61"/>
      <c r="C21" s="61"/>
      <c r="D21" s="61"/>
      <c r="E21" s="61"/>
      <c r="F21" s="155"/>
      <c r="G21" s="151"/>
      <c r="H21" s="50"/>
      <c r="N21" s="5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3CFC-0613-4709-97FD-79010328DFA3}">
  <dimension ref="A1:J29"/>
  <sheetViews>
    <sheetView showGridLines="0" zoomScaleNormal="100" workbookViewId="0">
      <selection activeCell="B19" sqref="B19:H26"/>
    </sheetView>
  </sheetViews>
  <sheetFormatPr baseColWidth="10" defaultColWidth="9.140625" defaultRowHeight="15.75"/>
  <cols>
    <col min="1" max="1" width="25.42578125" style="4" customWidth="1"/>
    <col min="2" max="7" width="16.5703125" style="4" customWidth="1"/>
    <col min="8" max="8" width="12.5703125" style="4" customWidth="1"/>
    <col min="9" max="9" width="9.140625" style="4"/>
    <col min="10" max="10" width="9.140625" style="30"/>
    <col min="11" max="16384" width="9.140625" style="4"/>
  </cols>
  <sheetData>
    <row r="1" spans="1:10">
      <c r="A1" s="119" t="s">
        <v>0</v>
      </c>
    </row>
    <row r="2" spans="1:10" ht="18">
      <c r="A2" s="124" t="s">
        <v>22</v>
      </c>
    </row>
    <row r="3" spans="1:10">
      <c r="A3" s="125"/>
    </row>
    <row r="5" spans="1:10" ht="23.25" customHeight="1">
      <c r="A5" s="187" t="s">
        <v>20</v>
      </c>
      <c r="B5" s="1029" t="s">
        <v>2</v>
      </c>
      <c r="C5" s="1029" t="s">
        <v>3</v>
      </c>
      <c r="D5" s="1029" t="s">
        <v>4</v>
      </c>
      <c r="E5" s="188"/>
      <c r="F5" s="1029" t="s">
        <v>6</v>
      </c>
      <c r="G5" s="1029" t="s">
        <v>7</v>
      </c>
      <c r="H5" s="1027" t="s">
        <v>8</v>
      </c>
    </row>
    <row r="6" spans="1:10" s="8" customFormat="1" ht="20.100000000000001" customHeight="1">
      <c r="A6" s="190" t="s">
        <v>9</v>
      </c>
      <c r="B6" s="1030"/>
      <c r="C6" s="1030"/>
      <c r="D6" s="1030"/>
      <c r="E6" s="189" t="s">
        <v>5</v>
      </c>
      <c r="F6" s="1030"/>
      <c r="G6" s="1030"/>
      <c r="H6" s="1028"/>
      <c r="J6" s="31"/>
    </row>
    <row r="7" spans="1:10">
      <c r="A7" s="191" t="s">
        <v>10</v>
      </c>
      <c r="B7" s="755">
        <v>244</v>
      </c>
      <c r="C7" s="755">
        <v>122</v>
      </c>
      <c r="D7" s="755">
        <v>462</v>
      </c>
      <c r="E7" s="755">
        <v>773</v>
      </c>
      <c r="F7" s="755">
        <v>183</v>
      </c>
      <c r="G7" s="755">
        <v>104</v>
      </c>
      <c r="H7" s="756">
        <v>1887</v>
      </c>
      <c r="J7" s="32"/>
    </row>
    <row r="8" spans="1:10">
      <c r="A8" s="192" t="s">
        <v>11</v>
      </c>
      <c r="B8" s="757">
        <v>812</v>
      </c>
      <c r="C8" s="757">
        <v>68</v>
      </c>
      <c r="D8" s="757">
        <v>440</v>
      </c>
      <c r="E8" s="757"/>
      <c r="F8" s="757"/>
      <c r="G8" s="757"/>
      <c r="H8" s="758">
        <v>1320</v>
      </c>
      <c r="J8" s="32"/>
    </row>
    <row r="9" spans="1:10">
      <c r="A9" s="193" t="s">
        <v>12</v>
      </c>
      <c r="B9" s="757">
        <v>209</v>
      </c>
      <c r="C9" s="757">
        <v>122</v>
      </c>
      <c r="D9" s="757">
        <v>15</v>
      </c>
      <c r="E9" s="757">
        <v>298</v>
      </c>
      <c r="F9" s="757">
        <v>24</v>
      </c>
      <c r="G9" s="757">
        <v>45</v>
      </c>
      <c r="H9" s="758">
        <v>712</v>
      </c>
      <c r="J9" s="32"/>
    </row>
    <row r="10" spans="1:10">
      <c r="A10" s="194" t="s">
        <v>13</v>
      </c>
      <c r="B10" s="757"/>
      <c r="C10" s="757">
        <v>8</v>
      </c>
      <c r="D10" s="757">
        <v>26</v>
      </c>
      <c r="E10" s="757"/>
      <c r="F10" s="757">
        <v>-57</v>
      </c>
      <c r="G10" s="757">
        <v>7</v>
      </c>
      <c r="H10" s="758">
        <v>-17</v>
      </c>
      <c r="J10" s="32"/>
    </row>
    <row r="11" spans="1:10">
      <c r="A11" s="194" t="s">
        <v>14</v>
      </c>
      <c r="B11" s="757">
        <v>74</v>
      </c>
      <c r="C11" s="757">
        <v>46</v>
      </c>
      <c r="D11" s="757"/>
      <c r="E11" s="757"/>
      <c r="F11" s="757">
        <v>11</v>
      </c>
      <c r="G11" s="757">
        <v>24</v>
      </c>
      <c r="H11" s="758">
        <v>155</v>
      </c>
      <c r="J11" s="32"/>
    </row>
    <row r="12" spans="1:10">
      <c r="A12" s="195" t="s">
        <v>15</v>
      </c>
      <c r="B12" s="757"/>
      <c r="C12" s="757"/>
      <c r="D12" s="757"/>
      <c r="E12" s="757"/>
      <c r="F12" s="757"/>
      <c r="G12" s="757"/>
      <c r="H12" s="758"/>
      <c r="J12" s="32"/>
    </row>
    <row r="13" spans="1:10">
      <c r="A13" s="196" t="s">
        <v>435</v>
      </c>
      <c r="B13" s="759"/>
      <c r="C13" s="759">
        <v>0</v>
      </c>
      <c r="D13" s="759">
        <v>1</v>
      </c>
      <c r="E13" s="759">
        <v>0</v>
      </c>
      <c r="F13" s="759">
        <v>1</v>
      </c>
      <c r="G13" s="759">
        <v>217</v>
      </c>
      <c r="H13" s="760">
        <v>218</v>
      </c>
      <c r="J13" s="32"/>
    </row>
    <row r="14" spans="1:10" ht="18" customHeight="1">
      <c r="A14" s="197" t="s">
        <v>16</v>
      </c>
      <c r="B14" s="761">
        <v>1338</v>
      </c>
      <c r="C14" s="761">
        <v>366</v>
      </c>
      <c r="D14" s="761">
        <v>943</v>
      </c>
      <c r="E14" s="761">
        <v>1071</v>
      </c>
      <c r="F14" s="761">
        <v>161</v>
      </c>
      <c r="G14" s="761">
        <v>396</v>
      </c>
      <c r="H14" s="761">
        <v>4274</v>
      </c>
      <c r="J14" s="32"/>
    </row>
    <row r="15" spans="1:10" ht="17.25" customHeight="1">
      <c r="A15" s="200"/>
      <c r="B15" s="204"/>
      <c r="C15" s="204"/>
      <c r="D15" s="204"/>
      <c r="E15" s="204"/>
      <c r="F15" s="204"/>
      <c r="G15" s="205"/>
      <c r="H15" s="204"/>
    </row>
    <row r="16" spans="1:10" ht="17.25" customHeight="1">
      <c r="A16" s="202"/>
      <c r="B16" s="206"/>
      <c r="C16" s="206"/>
      <c r="D16" s="206"/>
      <c r="E16" s="206"/>
      <c r="F16" s="206"/>
      <c r="G16" s="207"/>
      <c r="H16" s="206"/>
    </row>
    <row r="17" spans="1:10" ht="23.25" customHeight="1">
      <c r="A17" s="187" t="s">
        <v>17</v>
      </c>
      <c r="B17" s="1029" t="s">
        <v>2</v>
      </c>
      <c r="C17" s="1029" t="s">
        <v>3</v>
      </c>
      <c r="D17" s="1029" t="s">
        <v>4</v>
      </c>
      <c r="E17" s="1029" t="s">
        <v>5</v>
      </c>
      <c r="F17" s="1029" t="s">
        <v>6</v>
      </c>
      <c r="G17" s="1029" t="s">
        <v>7</v>
      </c>
      <c r="H17" s="1027" t="s">
        <v>8</v>
      </c>
    </row>
    <row r="18" spans="1:10" ht="22.5" customHeight="1">
      <c r="A18" s="190" t="s">
        <v>9</v>
      </c>
      <c r="B18" s="1030"/>
      <c r="C18" s="1030"/>
      <c r="D18" s="1030"/>
      <c r="E18" s="1030"/>
      <c r="F18" s="1030"/>
      <c r="G18" s="1030"/>
      <c r="H18" s="1028"/>
      <c r="J18" s="31"/>
    </row>
    <row r="19" spans="1:10">
      <c r="A19" s="191" t="s">
        <v>10</v>
      </c>
      <c r="B19" s="755">
        <v>152</v>
      </c>
      <c r="C19" s="755">
        <v>63</v>
      </c>
      <c r="D19" s="755">
        <v>635</v>
      </c>
      <c r="E19" s="755">
        <v>122</v>
      </c>
      <c r="F19" s="755">
        <v>-453</v>
      </c>
      <c r="G19" s="755">
        <v>1010</v>
      </c>
      <c r="H19" s="756">
        <v>1529</v>
      </c>
      <c r="J19" s="32"/>
    </row>
    <row r="20" spans="1:10">
      <c r="A20" s="192" t="s">
        <v>11</v>
      </c>
      <c r="B20" s="757">
        <v>822</v>
      </c>
      <c r="C20" s="757">
        <v>40</v>
      </c>
      <c r="D20" s="757">
        <v>659</v>
      </c>
      <c r="E20" s="757">
        <v>0</v>
      </c>
      <c r="F20" s="757">
        <v>1</v>
      </c>
      <c r="G20" s="757">
        <v>57</v>
      </c>
      <c r="H20" s="758">
        <v>1579</v>
      </c>
      <c r="J20" s="32"/>
    </row>
    <row r="21" spans="1:10">
      <c r="A21" s="193" t="s">
        <v>12</v>
      </c>
      <c r="B21" s="757">
        <v>208</v>
      </c>
      <c r="C21" s="757">
        <v>38</v>
      </c>
      <c r="D21" s="757">
        <v>4</v>
      </c>
      <c r="E21" s="757">
        <v>247</v>
      </c>
      <c r="F21" s="757">
        <v>22</v>
      </c>
      <c r="G21" s="757">
        <v>72</v>
      </c>
      <c r="H21" s="758">
        <v>591</v>
      </c>
      <c r="J21" s="32"/>
    </row>
    <row r="22" spans="1:10">
      <c r="A22" s="194" t="s">
        <v>13</v>
      </c>
      <c r="B22" s="757"/>
      <c r="C22" s="757">
        <v>13</v>
      </c>
      <c r="D22" s="757">
        <v>122</v>
      </c>
      <c r="E22" s="757">
        <v>0</v>
      </c>
      <c r="F22" s="757">
        <v>-111</v>
      </c>
      <c r="G22" s="757">
        <v>3</v>
      </c>
      <c r="H22" s="758">
        <v>28</v>
      </c>
      <c r="J22" s="32"/>
    </row>
    <row r="23" spans="1:10">
      <c r="A23" s="194" t="s">
        <v>14</v>
      </c>
      <c r="B23" s="757">
        <v>60</v>
      </c>
      <c r="C23" s="757">
        <v>49</v>
      </c>
      <c r="D23" s="757"/>
      <c r="E23" s="757"/>
      <c r="F23" s="757">
        <v>8</v>
      </c>
      <c r="G23" s="757">
        <v>27</v>
      </c>
      <c r="H23" s="758">
        <v>144</v>
      </c>
      <c r="J23" s="32"/>
    </row>
    <row r="24" spans="1:10">
      <c r="A24" s="195" t="s">
        <v>15</v>
      </c>
      <c r="B24" s="757"/>
      <c r="C24" s="757"/>
      <c r="D24" s="757"/>
      <c r="E24" s="757"/>
      <c r="F24" s="757"/>
      <c r="G24" s="757"/>
      <c r="H24" s="758"/>
      <c r="J24" s="32"/>
    </row>
    <row r="25" spans="1:10">
      <c r="A25" s="196" t="s">
        <v>433</v>
      </c>
      <c r="B25" s="759"/>
      <c r="C25" s="759"/>
      <c r="D25" s="759">
        <v>3</v>
      </c>
      <c r="E25" s="759">
        <v>9</v>
      </c>
      <c r="F25" s="759">
        <v>1</v>
      </c>
      <c r="G25" s="759">
        <v>-10</v>
      </c>
      <c r="H25" s="760">
        <v>2</v>
      </c>
      <c r="J25" s="32"/>
    </row>
    <row r="26" spans="1:10">
      <c r="A26" s="197" t="s">
        <v>16</v>
      </c>
      <c r="B26" s="761">
        <v>1241</v>
      </c>
      <c r="C26" s="761">
        <v>204</v>
      </c>
      <c r="D26" s="761">
        <v>1423</v>
      </c>
      <c r="E26" s="761">
        <v>378</v>
      </c>
      <c r="F26" s="761">
        <v>-532</v>
      </c>
      <c r="G26" s="761">
        <v>1159</v>
      </c>
      <c r="H26" s="761">
        <v>3873</v>
      </c>
      <c r="J26" s="32"/>
    </row>
    <row r="27" spans="1:10">
      <c r="A27" s="126"/>
      <c r="B27" s="125"/>
    </row>
    <row r="28" spans="1:10" s="103" customFormat="1" ht="12.75">
      <c r="A28" s="159" t="s">
        <v>23</v>
      </c>
      <c r="B28" s="127"/>
      <c r="J28" s="104"/>
    </row>
    <row r="29" spans="1:10" s="103" customFormat="1" ht="12.75">
      <c r="A29" s="118" t="s">
        <v>429</v>
      </c>
      <c r="J29" s="104"/>
    </row>
  </sheetData>
  <mergeCells count="13">
    <mergeCell ref="H5:H6"/>
    <mergeCell ref="B17:B18"/>
    <mergeCell ref="C17:C18"/>
    <mergeCell ref="D17:D18"/>
    <mergeCell ref="E17:E18"/>
    <mergeCell ref="F17:F18"/>
    <mergeCell ref="G17:G18"/>
    <mergeCell ref="H17:H18"/>
    <mergeCell ref="B5:B6"/>
    <mergeCell ref="C5:C6"/>
    <mergeCell ref="D5:D6"/>
    <mergeCell ref="F5:F6"/>
    <mergeCell ref="G5:G6"/>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067DF-3FC9-4D17-A3CF-1F44A6F213B5}">
  <dimension ref="A1:G16"/>
  <sheetViews>
    <sheetView showGridLines="0" zoomScale="90" zoomScaleNormal="90" workbookViewId="0">
      <selection activeCell="G25" sqref="G25"/>
    </sheetView>
  </sheetViews>
  <sheetFormatPr baseColWidth="10" defaultColWidth="9.140625" defaultRowHeight="15.75"/>
  <cols>
    <col min="1" max="1" width="29.85546875" style="4" customWidth="1"/>
    <col min="2" max="2" width="14" style="4" customWidth="1"/>
    <col min="3" max="3" width="12.28515625" style="4" customWidth="1"/>
    <col min="4" max="4" width="6.140625" style="4" customWidth="1"/>
    <col min="5" max="5" width="30.140625" style="4" customWidth="1"/>
    <col min="6" max="6" width="13" style="4" customWidth="1"/>
    <col min="7" max="7" width="13.140625" style="4" customWidth="1"/>
    <col min="8" max="8" width="7.42578125" style="4" customWidth="1"/>
    <col min="9" max="14" width="14.7109375" style="4" customWidth="1"/>
    <col min="15" max="16384" width="9.140625" style="4"/>
  </cols>
  <sheetData>
    <row r="1" spans="1:7">
      <c r="A1" s="119" t="s">
        <v>227</v>
      </c>
    </row>
    <row r="2" spans="1:7">
      <c r="A2" s="124" t="s">
        <v>247</v>
      </c>
    </row>
    <row r="3" spans="1:7" ht="24.4" customHeight="1"/>
    <row r="4" spans="1:7" ht="18" customHeight="1">
      <c r="A4" s="595" t="s">
        <v>248</v>
      </c>
      <c r="B4" s="721" t="s">
        <v>539</v>
      </c>
      <c r="C4" s="722" t="s">
        <v>539</v>
      </c>
      <c r="D4" s="1094"/>
      <c r="E4" s="595" t="s">
        <v>249</v>
      </c>
      <c r="F4" s="721" t="s">
        <v>539</v>
      </c>
      <c r="G4" s="722" t="s">
        <v>539</v>
      </c>
    </row>
    <row r="5" spans="1:7" ht="18" customHeight="1">
      <c r="A5" s="596" t="s">
        <v>250</v>
      </c>
      <c r="B5" s="579">
        <v>2020</v>
      </c>
      <c r="C5" s="580">
        <v>2021</v>
      </c>
      <c r="D5" s="1094"/>
      <c r="E5" s="596" t="s">
        <v>250</v>
      </c>
      <c r="F5" s="579">
        <v>2020</v>
      </c>
      <c r="G5" s="580">
        <v>2021</v>
      </c>
    </row>
    <row r="6" spans="1:7" ht="18" customHeight="1">
      <c r="A6" s="597" t="s">
        <v>251</v>
      </c>
      <c r="B6" s="598">
        <v>93.1</v>
      </c>
      <c r="C6" s="599">
        <v>117.4</v>
      </c>
      <c r="D6" s="500"/>
      <c r="E6" s="600" t="s">
        <v>252</v>
      </c>
      <c r="F6" s="581">
        <v>28.9</v>
      </c>
      <c r="G6" s="954">
        <v>37</v>
      </c>
    </row>
    <row r="7" spans="1:7" ht="18" customHeight="1">
      <c r="A7" s="186" t="s">
        <v>253</v>
      </c>
      <c r="B7" s="601">
        <v>60.1</v>
      </c>
      <c r="C7" s="602">
        <v>107.9</v>
      </c>
      <c r="D7" s="500"/>
      <c r="E7" s="603" t="s">
        <v>254</v>
      </c>
      <c r="F7" s="604">
        <v>4.9000000000000004</v>
      </c>
      <c r="G7" s="955">
        <v>5</v>
      </c>
    </row>
    <row r="8" spans="1:7" ht="18" customHeight="1">
      <c r="A8" s="605" t="s">
        <v>255</v>
      </c>
      <c r="B8" s="606">
        <v>13</v>
      </c>
      <c r="C8" s="607">
        <v>13.9</v>
      </c>
      <c r="D8" s="500"/>
      <c r="E8" s="186" t="s">
        <v>256</v>
      </c>
      <c r="F8" s="601">
        <v>33.9</v>
      </c>
      <c r="G8" s="956">
        <v>42</v>
      </c>
    </row>
    <row r="9" spans="1:7" ht="18" customHeight="1">
      <c r="A9" s="608" t="s">
        <v>8</v>
      </c>
      <c r="B9" s="609">
        <v>153.19999999999999</v>
      </c>
      <c r="C9" s="609">
        <v>225.3</v>
      </c>
      <c r="D9" s="500"/>
      <c r="E9" s="610" t="s">
        <v>257</v>
      </c>
      <c r="F9" s="611">
        <v>27.1</v>
      </c>
      <c r="G9" s="612">
        <v>25.5</v>
      </c>
    </row>
    <row r="10" spans="1:7" ht="18" customHeight="1">
      <c r="A10" s="613"/>
      <c r="B10" s="613"/>
      <c r="C10" s="614"/>
      <c r="D10" s="500"/>
      <c r="E10" s="572" t="s">
        <v>258</v>
      </c>
      <c r="F10" s="583">
        <v>37.9</v>
      </c>
      <c r="G10" s="615">
        <v>41</v>
      </c>
    </row>
    <row r="11" spans="1:7" ht="18" customHeight="1">
      <c r="A11" s="431"/>
      <c r="B11" s="431"/>
      <c r="C11" s="431"/>
      <c r="D11" s="500"/>
      <c r="E11" s="575" t="s">
        <v>259</v>
      </c>
      <c r="F11" s="585">
        <v>54.3</v>
      </c>
      <c r="G11" s="616">
        <v>116.8</v>
      </c>
    </row>
    <row r="12" spans="1:7" ht="18" customHeight="1">
      <c r="A12" s="431"/>
      <c r="B12" s="431"/>
      <c r="C12" s="431"/>
      <c r="D12" s="500"/>
      <c r="E12" s="608" t="s">
        <v>8</v>
      </c>
      <c r="F12" s="609">
        <v>153.19999999999999</v>
      </c>
      <c r="G12" s="609">
        <v>225.3</v>
      </c>
    </row>
    <row r="13" spans="1:7" ht="20.100000000000001" customHeight="1"/>
    <row r="14" spans="1:7" ht="20.100000000000001" customHeight="1"/>
    <row r="15" spans="1:7" ht="20.100000000000001" customHeight="1"/>
    <row r="16" spans="1:7">
      <c r="A16" s="156"/>
    </row>
  </sheetData>
  <mergeCells count="1">
    <mergeCell ref="D4:D5"/>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9E4A-6C2F-4712-B9EA-27E28237F400}">
  <dimension ref="A1:K26"/>
  <sheetViews>
    <sheetView showGridLines="0" zoomScale="70" zoomScaleNormal="70" workbookViewId="0">
      <selection activeCell="G45" sqref="G45"/>
    </sheetView>
  </sheetViews>
  <sheetFormatPr baseColWidth="10" defaultColWidth="9.140625" defaultRowHeight="15.75"/>
  <cols>
    <col min="1" max="1" width="95.42578125" style="4" customWidth="1"/>
    <col min="2" max="2" width="12.28515625" style="29" customWidth="1"/>
    <col min="3" max="3" width="15.28515625" style="29" customWidth="1"/>
    <col min="4" max="7" width="14.7109375" style="4" customWidth="1"/>
    <col min="8" max="10" width="9.140625" style="4"/>
    <col min="11" max="11" width="11.5703125" style="157" bestFit="1" customWidth="1"/>
    <col min="12" max="16384" width="9.140625" style="4"/>
  </cols>
  <sheetData>
    <row r="1" spans="1:3">
      <c r="A1" s="119" t="s">
        <v>227</v>
      </c>
    </row>
    <row r="2" spans="1:3">
      <c r="A2" s="124" t="s">
        <v>260</v>
      </c>
    </row>
    <row r="4" spans="1:3" ht="18" customHeight="1">
      <c r="A4" s="618" t="s">
        <v>9</v>
      </c>
      <c r="B4" s="619" t="s">
        <v>17</v>
      </c>
      <c r="C4" s="457" t="s">
        <v>20</v>
      </c>
    </row>
    <row r="5" spans="1:3" ht="18" customHeight="1">
      <c r="A5" s="537" t="s">
        <v>261</v>
      </c>
      <c r="B5" s="709">
        <v>44306</v>
      </c>
      <c r="C5" s="710">
        <v>57866</v>
      </c>
    </row>
    <row r="6" spans="1:3" ht="18" customHeight="1">
      <c r="A6" s="448" t="s">
        <v>262</v>
      </c>
      <c r="B6" s="711">
        <v>-28088</v>
      </c>
      <c r="C6" s="712">
        <v>-38861</v>
      </c>
    </row>
    <row r="7" spans="1:3" ht="18" customHeight="1">
      <c r="A7" s="405" t="s">
        <v>263</v>
      </c>
      <c r="B7" s="713">
        <v>-7503</v>
      </c>
      <c r="C7" s="714">
        <v>-7692</v>
      </c>
    </row>
    <row r="8" spans="1:3" ht="18" customHeight="1">
      <c r="A8" s="405" t="s">
        <v>264</v>
      </c>
      <c r="B8" s="713">
        <v>-4477</v>
      </c>
      <c r="C8" s="714">
        <v>-4840</v>
      </c>
    </row>
    <row r="9" spans="1:3" ht="18" customHeight="1">
      <c r="A9" s="405" t="s">
        <v>265</v>
      </c>
      <c r="B9" s="713">
        <v>-1207</v>
      </c>
      <c r="C9" s="714">
        <v>-1479</v>
      </c>
    </row>
    <row r="10" spans="1:3" ht="18" customHeight="1">
      <c r="A10" s="405" t="s">
        <v>266</v>
      </c>
      <c r="B10" s="713">
        <v>971</v>
      </c>
      <c r="C10" s="714">
        <v>1122</v>
      </c>
    </row>
    <row r="11" spans="1:3" ht="18" customHeight="1">
      <c r="A11" s="455" t="s">
        <v>267</v>
      </c>
      <c r="B11" s="715">
        <v>553</v>
      </c>
      <c r="C11" s="716">
        <v>800</v>
      </c>
    </row>
    <row r="12" spans="1:3" ht="33" customHeight="1">
      <c r="A12" s="537" t="s">
        <v>268</v>
      </c>
      <c r="B12" s="709">
        <v>4554</v>
      </c>
      <c r="C12" s="710">
        <v>6916</v>
      </c>
    </row>
    <row r="13" spans="1:3" ht="18" customHeight="1">
      <c r="A13" s="469" t="s">
        <v>269</v>
      </c>
      <c r="B13" s="717">
        <v>-2996</v>
      </c>
      <c r="C13" s="718">
        <v>-194</v>
      </c>
    </row>
    <row r="14" spans="1:3" ht="18" customHeight="1">
      <c r="A14" s="537" t="s">
        <v>270</v>
      </c>
      <c r="B14" s="709">
        <v>1558</v>
      </c>
      <c r="C14" s="710">
        <v>6722</v>
      </c>
    </row>
    <row r="15" spans="1:3" ht="18" customHeight="1">
      <c r="A15" s="448" t="s">
        <v>271</v>
      </c>
      <c r="B15" s="711">
        <v>-1634</v>
      </c>
      <c r="C15" s="712">
        <v>-1350</v>
      </c>
    </row>
    <row r="16" spans="1:3" ht="18" customHeight="1">
      <c r="A16" s="423" t="s">
        <v>272</v>
      </c>
      <c r="B16" s="719">
        <v>-788</v>
      </c>
      <c r="C16" s="720">
        <v>-851</v>
      </c>
    </row>
    <row r="17" spans="1:3" ht="18" customHeight="1">
      <c r="A17" s="423" t="s">
        <v>273</v>
      </c>
      <c r="B17" s="719">
        <v>-40</v>
      </c>
      <c r="C17" s="720">
        <v>-35</v>
      </c>
    </row>
    <row r="18" spans="1:3" ht="18" customHeight="1">
      <c r="A18" s="423" t="s">
        <v>274</v>
      </c>
      <c r="B18" s="719">
        <v>-256</v>
      </c>
      <c r="C18" s="720">
        <v>144</v>
      </c>
    </row>
    <row r="19" spans="1:3" ht="18" customHeight="1">
      <c r="A19" s="423" t="s">
        <v>275</v>
      </c>
      <c r="B19" s="719">
        <v>-550</v>
      </c>
      <c r="C19" s="720">
        <v>-608</v>
      </c>
    </row>
    <row r="20" spans="1:3" ht="18" customHeight="1">
      <c r="A20" s="405" t="s">
        <v>276</v>
      </c>
      <c r="B20" s="713">
        <v>-666</v>
      </c>
      <c r="C20" s="714">
        <v>-1695</v>
      </c>
    </row>
    <row r="21" spans="1:3" ht="18" customHeight="1">
      <c r="A21" s="405" t="s">
        <v>254</v>
      </c>
      <c r="B21" s="713">
        <v>-642</v>
      </c>
      <c r="C21" s="714">
        <v>-97</v>
      </c>
    </row>
    <row r="22" spans="1:3" ht="18" customHeight="1">
      <c r="A22" s="455" t="s">
        <v>277</v>
      </c>
      <c r="B22" s="715">
        <v>-153</v>
      </c>
      <c r="C22" s="716">
        <v>79</v>
      </c>
    </row>
    <row r="23" spans="1:3" ht="18" customHeight="1">
      <c r="A23" s="537" t="s">
        <v>278</v>
      </c>
      <c r="B23" s="709">
        <v>-1536</v>
      </c>
      <c r="C23" s="710">
        <v>3661</v>
      </c>
    </row>
    <row r="24" spans="1:3" ht="18" customHeight="1">
      <c r="A24" s="537" t="s">
        <v>26</v>
      </c>
      <c r="B24" s="709">
        <v>8908</v>
      </c>
      <c r="C24" s="710">
        <v>10563</v>
      </c>
    </row>
    <row r="25" spans="1:3">
      <c r="A25" s="537" t="s">
        <v>27</v>
      </c>
      <c r="B25" s="709">
        <v>4493</v>
      </c>
      <c r="C25" s="710">
        <v>6145</v>
      </c>
    </row>
    <row r="26" spans="1:3">
      <c r="A26" s="50"/>
      <c r="B26" s="60"/>
      <c r="C26" s="60"/>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BFA58-8CB6-4B7C-8041-3DC8A889DB59}">
  <dimension ref="A1:C24"/>
  <sheetViews>
    <sheetView showGridLines="0" zoomScale="90" zoomScaleNormal="90" workbookViewId="0">
      <selection activeCell="C28" sqref="C28"/>
    </sheetView>
  </sheetViews>
  <sheetFormatPr baseColWidth="10" defaultColWidth="9.140625" defaultRowHeight="15.75"/>
  <cols>
    <col min="1" max="1" width="90.85546875" style="4" customWidth="1"/>
    <col min="2" max="2" width="12.28515625" style="4" customWidth="1"/>
    <col min="3" max="3" width="15.28515625" style="4" customWidth="1"/>
    <col min="4" max="7" width="14.7109375" style="4" customWidth="1"/>
    <col min="8" max="16384" width="9.140625" style="4"/>
  </cols>
  <sheetData>
    <row r="1" spans="1:3">
      <c r="A1" s="119" t="s">
        <v>227</v>
      </c>
    </row>
    <row r="2" spans="1:3">
      <c r="A2" s="124" t="s">
        <v>279</v>
      </c>
    </row>
    <row r="4" spans="1:3" ht="18" customHeight="1">
      <c r="A4" s="618" t="s">
        <v>9</v>
      </c>
      <c r="B4" s="619" t="s">
        <v>17</v>
      </c>
      <c r="C4" s="457" t="s">
        <v>20</v>
      </c>
    </row>
    <row r="5" spans="1:3" ht="18" customHeight="1">
      <c r="A5" s="537" t="s">
        <v>26</v>
      </c>
      <c r="B5" s="709">
        <v>8908</v>
      </c>
      <c r="C5" s="710">
        <v>10563</v>
      </c>
    </row>
    <row r="6" spans="1:3" ht="18" customHeight="1">
      <c r="A6" s="621" t="s">
        <v>280</v>
      </c>
      <c r="B6" s="723">
        <v>690</v>
      </c>
      <c r="C6" s="724">
        <v>751</v>
      </c>
    </row>
    <row r="7" spans="1:3" ht="18" customHeight="1">
      <c r="A7" s="455" t="s">
        <v>281</v>
      </c>
      <c r="B7" s="715">
        <v>-4415</v>
      </c>
      <c r="C7" s="716">
        <v>-4418</v>
      </c>
    </row>
    <row r="8" spans="1:3" ht="18" customHeight="1">
      <c r="A8" s="537" t="s">
        <v>27</v>
      </c>
      <c r="B8" s="709">
        <v>4493</v>
      </c>
      <c r="C8" s="710">
        <v>6145</v>
      </c>
    </row>
    <row r="9" spans="1:3" ht="18" customHeight="1">
      <c r="A9" s="448" t="s">
        <v>282</v>
      </c>
      <c r="B9" s="711">
        <v>-1377</v>
      </c>
      <c r="C9" s="712">
        <v>-1494</v>
      </c>
    </row>
    <row r="10" spans="1:3" ht="18" customHeight="1">
      <c r="A10" s="423" t="s">
        <v>272</v>
      </c>
      <c r="B10" s="719">
        <v>-788</v>
      </c>
      <c r="C10" s="720">
        <v>-851</v>
      </c>
    </row>
    <row r="11" spans="1:3" ht="18" customHeight="1">
      <c r="A11" s="423" t="s">
        <v>273</v>
      </c>
      <c r="B11" s="719">
        <v>-40</v>
      </c>
      <c r="C11" s="720">
        <v>-35</v>
      </c>
    </row>
    <row r="12" spans="1:3" ht="18" customHeight="1">
      <c r="A12" s="423" t="s">
        <v>275</v>
      </c>
      <c r="B12" s="719">
        <v>-550</v>
      </c>
      <c r="C12" s="720">
        <v>-608</v>
      </c>
    </row>
    <row r="13" spans="1:3" ht="18" customHeight="1">
      <c r="A13" s="405" t="s">
        <v>276</v>
      </c>
      <c r="B13" s="713">
        <v>-741</v>
      </c>
      <c r="C13" s="714">
        <v>-1142</v>
      </c>
    </row>
    <row r="14" spans="1:3" ht="18" customHeight="1">
      <c r="A14" s="455" t="s">
        <v>419</v>
      </c>
      <c r="B14" s="715">
        <v>-650</v>
      </c>
      <c r="C14" s="716">
        <v>-581</v>
      </c>
    </row>
    <row r="15" spans="1:3" ht="18" customHeight="1">
      <c r="A15" s="549" t="s">
        <v>420</v>
      </c>
      <c r="B15" s="725">
        <v>1725</v>
      </c>
      <c r="C15" s="726">
        <v>2927</v>
      </c>
    </row>
    <row r="16" spans="1:3" ht="18" customHeight="1">
      <c r="A16" s="455" t="s">
        <v>283</v>
      </c>
      <c r="B16" s="715">
        <v>-22</v>
      </c>
      <c r="C16" s="716">
        <v>231</v>
      </c>
    </row>
    <row r="17" spans="1:3" ht="18" customHeight="1">
      <c r="A17" s="537" t="s">
        <v>284</v>
      </c>
      <c r="B17" s="709">
        <v>1703</v>
      </c>
      <c r="C17" s="710">
        <v>3158</v>
      </c>
    </row>
    <row r="18" spans="1:3" ht="18" customHeight="1"/>
    <row r="19" spans="1:3" ht="18" customHeight="1"/>
    <row r="20" spans="1:3" ht="18" customHeight="1"/>
    <row r="21" spans="1:3" ht="18" customHeight="1"/>
    <row r="22" spans="1:3" ht="18" customHeight="1"/>
    <row r="23" spans="1:3" ht="18" customHeight="1"/>
    <row r="24" spans="1:3" ht="18" customHeight="1"/>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95611-82C2-48C3-9C33-BAE5C72E81B7}">
  <dimension ref="A1:C18"/>
  <sheetViews>
    <sheetView showGridLines="0" zoomScale="90" zoomScaleNormal="90" workbookViewId="0">
      <selection activeCell="A4" sqref="A4:C18"/>
    </sheetView>
  </sheetViews>
  <sheetFormatPr baseColWidth="10" defaultColWidth="9.140625" defaultRowHeight="15.75"/>
  <cols>
    <col min="1" max="1" width="99.140625" style="4" customWidth="1"/>
    <col min="2" max="2" width="12.28515625" style="4" customWidth="1"/>
    <col min="3" max="3" width="15.28515625" style="4" customWidth="1"/>
    <col min="4" max="8" width="14.7109375" style="4" customWidth="1"/>
    <col min="9" max="16384" width="9.140625" style="4"/>
  </cols>
  <sheetData>
    <row r="1" spans="1:3">
      <c r="A1" s="6" t="s">
        <v>227</v>
      </c>
    </row>
    <row r="2" spans="1:3">
      <c r="A2" s="7" t="s">
        <v>285</v>
      </c>
    </row>
    <row r="4" spans="1:3" ht="18" customHeight="1">
      <c r="A4" s="727" t="s">
        <v>9</v>
      </c>
      <c r="B4" s="728" t="s">
        <v>17</v>
      </c>
      <c r="C4" s="729" t="s">
        <v>20</v>
      </c>
    </row>
    <row r="5" spans="1:3" ht="18" customHeight="1">
      <c r="A5" s="730" t="s">
        <v>27</v>
      </c>
      <c r="B5" s="709">
        <v>4493</v>
      </c>
      <c r="C5" s="710">
        <v>6145</v>
      </c>
    </row>
    <row r="6" spans="1:3" ht="18" customHeight="1">
      <c r="A6" s="731" t="s">
        <v>286</v>
      </c>
      <c r="B6" s="711">
        <v>198</v>
      </c>
      <c r="C6" s="712">
        <v>721</v>
      </c>
    </row>
    <row r="7" spans="1:3" ht="18" customHeight="1">
      <c r="A7" s="732" t="s">
        <v>287</v>
      </c>
      <c r="B7" s="715">
        <v>-137</v>
      </c>
      <c r="C7" s="716">
        <v>50</v>
      </c>
    </row>
    <row r="8" spans="1:3" s="8" customFormat="1" ht="28.5">
      <c r="A8" s="730" t="s">
        <v>288</v>
      </c>
      <c r="B8" s="709">
        <v>4554</v>
      </c>
      <c r="C8" s="710">
        <v>6916</v>
      </c>
    </row>
    <row r="9" spans="1:3" ht="18" customHeight="1">
      <c r="A9" s="731" t="s">
        <v>289</v>
      </c>
      <c r="B9" s="711">
        <v>-3502</v>
      </c>
      <c r="C9" s="712">
        <v>-1028</v>
      </c>
    </row>
    <row r="10" spans="1:3" ht="18" customHeight="1">
      <c r="A10" s="733" t="s">
        <v>290</v>
      </c>
      <c r="B10" s="713">
        <v>-257</v>
      </c>
      <c r="C10" s="714">
        <v>-204</v>
      </c>
    </row>
    <row r="11" spans="1:3" ht="18" customHeight="1">
      <c r="A11" s="732" t="s">
        <v>291</v>
      </c>
      <c r="B11" s="715">
        <v>762</v>
      </c>
      <c r="C11" s="716">
        <v>1039</v>
      </c>
    </row>
    <row r="12" spans="1:3" ht="18" customHeight="1">
      <c r="A12" s="730" t="s">
        <v>270</v>
      </c>
      <c r="B12" s="709">
        <v>1558</v>
      </c>
      <c r="C12" s="710">
        <v>6722</v>
      </c>
    </row>
    <row r="13" spans="1:3" ht="18" customHeight="1">
      <c r="A13" s="731" t="s">
        <v>271</v>
      </c>
      <c r="B13" s="711">
        <v>-1634</v>
      </c>
      <c r="C13" s="712">
        <v>-1350</v>
      </c>
    </row>
    <row r="14" spans="1:3" ht="18" customHeight="1">
      <c r="A14" s="733" t="s">
        <v>276</v>
      </c>
      <c r="B14" s="713">
        <v>-666</v>
      </c>
      <c r="C14" s="714">
        <v>-1695</v>
      </c>
    </row>
    <row r="15" spans="1:3" ht="18" customHeight="1">
      <c r="A15" s="732" t="s">
        <v>417</v>
      </c>
      <c r="B15" s="715">
        <v>-642</v>
      </c>
      <c r="C15" s="716">
        <v>-96</v>
      </c>
    </row>
    <row r="16" spans="1:3" ht="18" customHeight="1">
      <c r="A16" s="734" t="s">
        <v>418</v>
      </c>
      <c r="B16" s="725">
        <v>-1384</v>
      </c>
      <c r="C16" s="726">
        <v>3582</v>
      </c>
    </row>
    <row r="17" spans="1:3" ht="18" customHeight="1">
      <c r="A17" s="732" t="s">
        <v>292</v>
      </c>
      <c r="B17" s="715">
        <v>-153</v>
      </c>
      <c r="C17" s="716">
        <v>79</v>
      </c>
    </row>
    <row r="18" spans="1:3">
      <c r="A18" s="730" t="s">
        <v>278</v>
      </c>
      <c r="B18" s="709">
        <v>-1536</v>
      </c>
      <c r="C18" s="710">
        <v>3661</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991E-D031-4ADE-A2FB-28F1CBB17335}">
  <dimension ref="A1:C15"/>
  <sheetViews>
    <sheetView showGridLines="0" zoomScale="90" zoomScaleNormal="90" workbookViewId="0">
      <selection activeCell="A23" sqref="A23"/>
    </sheetView>
  </sheetViews>
  <sheetFormatPr baseColWidth="10" defaultColWidth="9.140625" defaultRowHeight="15.75"/>
  <cols>
    <col min="1" max="1" width="81.5703125" style="4" customWidth="1"/>
    <col min="2" max="2" width="12.28515625" style="4" customWidth="1"/>
    <col min="3" max="3" width="15.28515625" style="4" customWidth="1"/>
    <col min="4" max="8" width="14.7109375" style="4" customWidth="1"/>
    <col min="9" max="16384" width="9.140625" style="4"/>
  </cols>
  <sheetData>
    <row r="1" spans="1:3" s="14" customFormat="1">
      <c r="A1" s="6" t="s">
        <v>227</v>
      </c>
    </row>
    <row r="2" spans="1:3" s="14" customFormat="1">
      <c r="A2" s="7" t="s">
        <v>589</v>
      </c>
    </row>
    <row r="3" spans="1:3" ht="18" customHeight="1"/>
    <row r="4" spans="1:3" ht="18" customHeight="1">
      <c r="A4" s="618" t="s">
        <v>9</v>
      </c>
      <c r="B4" s="619" t="s">
        <v>17</v>
      </c>
      <c r="C4" s="457" t="s">
        <v>20</v>
      </c>
    </row>
    <row r="5" spans="1:3" ht="18" customHeight="1">
      <c r="A5" s="537" t="s">
        <v>293</v>
      </c>
      <c r="B5" s="709">
        <v>-1536</v>
      </c>
      <c r="C5" s="710">
        <v>3661</v>
      </c>
    </row>
    <row r="6" spans="1:3" ht="18.75" customHeight="1">
      <c r="A6" s="448" t="s">
        <v>294</v>
      </c>
      <c r="B6" s="711">
        <v>-198</v>
      </c>
      <c r="C6" s="712">
        <v>-721</v>
      </c>
    </row>
    <row r="7" spans="1:3" ht="18.75" customHeight="1">
      <c r="A7" s="405" t="s">
        <v>295</v>
      </c>
      <c r="B7" s="713">
        <v>3502</v>
      </c>
      <c r="C7" s="714">
        <v>1028</v>
      </c>
    </row>
    <row r="8" spans="1:3" ht="18.75" customHeight="1">
      <c r="A8" s="405" t="s">
        <v>296</v>
      </c>
      <c r="B8" s="713">
        <v>257</v>
      </c>
      <c r="C8" s="714">
        <v>204</v>
      </c>
    </row>
    <row r="9" spans="1:3" ht="18.75" customHeight="1">
      <c r="A9" s="405" t="s">
        <v>291</v>
      </c>
      <c r="B9" s="713">
        <v>-762</v>
      </c>
      <c r="C9" s="714">
        <v>-1039</v>
      </c>
    </row>
    <row r="10" spans="1:3" ht="18.75" customHeight="1">
      <c r="A10" s="405" t="s">
        <v>297</v>
      </c>
      <c r="B10" s="713">
        <v>256</v>
      </c>
      <c r="C10" s="714">
        <v>-144</v>
      </c>
    </row>
    <row r="11" spans="1:3" ht="18.75" customHeight="1">
      <c r="A11" s="405" t="s">
        <v>287</v>
      </c>
      <c r="B11" s="713">
        <v>137</v>
      </c>
      <c r="C11" s="714">
        <v>-50</v>
      </c>
    </row>
    <row r="12" spans="1:3" ht="18.75" customHeight="1">
      <c r="A12" s="405" t="s">
        <v>298</v>
      </c>
      <c r="B12" s="713">
        <v>-75</v>
      </c>
      <c r="C12" s="714">
        <v>552</v>
      </c>
    </row>
    <row r="13" spans="1:3" ht="18.75" customHeight="1">
      <c r="A13" s="405" t="s">
        <v>299</v>
      </c>
      <c r="B13" s="713">
        <v>-8</v>
      </c>
      <c r="C13" s="714">
        <v>-486</v>
      </c>
    </row>
    <row r="14" spans="1:3" ht="18" customHeight="1">
      <c r="A14" s="455" t="s">
        <v>300</v>
      </c>
      <c r="B14" s="715">
        <v>131</v>
      </c>
      <c r="C14" s="716">
        <v>152</v>
      </c>
    </row>
    <row r="15" spans="1:3">
      <c r="A15" s="537" t="s">
        <v>284</v>
      </c>
      <c r="B15" s="709">
        <v>1703</v>
      </c>
      <c r="C15" s="710">
        <v>3158</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93EE-A1C4-44A3-BF7B-861C20B31B9D}">
  <dimension ref="A1:E20"/>
  <sheetViews>
    <sheetView showGridLines="0" zoomScale="90" zoomScaleNormal="90" workbookViewId="0">
      <selection activeCell="B10" sqref="B10"/>
    </sheetView>
  </sheetViews>
  <sheetFormatPr baseColWidth="10" defaultColWidth="9.140625" defaultRowHeight="15.75"/>
  <cols>
    <col min="1" max="1" width="86" style="4" customWidth="1"/>
    <col min="2" max="5" width="14.7109375" style="4" customWidth="1"/>
    <col min="6" max="16382" width="9.140625" style="4"/>
    <col min="16383" max="16383" width="9.140625" style="4" bestFit="1"/>
    <col min="16384" max="16384" width="9.140625" style="4"/>
  </cols>
  <sheetData>
    <row r="1" spans="1:5">
      <c r="A1" s="119" t="s">
        <v>227</v>
      </c>
    </row>
    <row r="2" spans="1:5">
      <c r="A2" s="7" t="s">
        <v>301</v>
      </c>
    </row>
    <row r="4" spans="1:5" ht="18" customHeight="1">
      <c r="A4" s="618" t="s">
        <v>9</v>
      </c>
      <c r="B4" s="287" t="s">
        <v>20</v>
      </c>
    </row>
    <row r="5" spans="1:5" ht="18" customHeight="1">
      <c r="A5" s="537" t="s">
        <v>302</v>
      </c>
      <c r="B5" s="735">
        <v>46264</v>
      </c>
    </row>
    <row r="6" spans="1:5" ht="18" customHeight="1">
      <c r="A6" s="469" t="s">
        <v>303</v>
      </c>
      <c r="B6" s="736">
        <v>-1387</v>
      </c>
    </row>
    <row r="7" spans="1:5">
      <c r="A7" s="537" t="s">
        <v>500</v>
      </c>
      <c r="B7" s="735">
        <v>44877</v>
      </c>
    </row>
    <row r="8" spans="1:5" ht="28.5">
      <c r="A8" s="537" t="s">
        <v>304</v>
      </c>
      <c r="B8" s="735">
        <v>5394</v>
      </c>
    </row>
    <row r="9" spans="1:5" ht="18" customHeight="1">
      <c r="A9" s="448" t="s">
        <v>501</v>
      </c>
      <c r="B9" s="737">
        <v>-784</v>
      </c>
    </row>
    <row r="10" spans="1:5" ht="18" customHeight="1">
      <c r="A10" s="405" t="s">
        <v>502</v>
      </c>
      <c r="B10" s="1017">
        <v>-1278</v>
      </c>
    </row>
    <row r="11" spans="1:5" ht="18" customHeight="1">
      <c r="A11" s="455" t="s">
        <v>305</v>
      </c>
      <c r="B11" s="1018">
        <v>751</v>
      </c>
    </row>
    <row r="12" spans="1:5" ht="18" customHeight="1">
      <c r="A12" s="537" t="s">
        <v>306</v>
      </c>
      <c r="B12" s="735">
        <v>4082</v>
      </c>
    </row>
    <row r="13" spans="1:5" ht="18" customHeight="1">
      <c r="A13" s="537" t="s">
        <v>307</v>
      </c>
      <c r="B13" s="957">
        <v>9.0999999999999998E-2</v>
      </c>
      <c r="E13" s="177"/>
    </row>
    <row r="14" spans="1:5">
      <c r="A14" s="50"/>
      <c r="B14" s="708"/>
    </row>
    <row r="15" spans="1:5">
      <c r="B15" s="708"/>
    </row>
    <row r="16" spans="1:5">
      <c r="B16" s="708"/>
    </row>
    <row r="17" spans="1:2">
      <c r="A17" s="183" t="s">
        <v>410</v>
      </c>
      <c r="B17" s="708"/>
    </row>
    <row r="18" spans="1:2">
      <c r="A18" s="183" t="s">
        <v>409</v>
      </c>
    </row>
    <row r="19" spans="1:2">
      <c r="A19" s="183" t="s">
        <v>408</v>
      </c>
    </row>
    <row r="20" spans="1:2">
      <c r="A20" s="183"/>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1A52B-E200-42A3-9D46-8EA762825C69}">
  <dimension ref="A1:C31"/>
  <sheetViews>
    <sheetView showGridLines="0" zoomScale="90" zoomScaleNormal="90" workbookViewId="0">
      <selection activeCell="A33" sqref="A33"/>
    </sheetView>
  </sheetViews>
  <sheetFormatPr baseColWidth="10" defaultColWidth="9.140625" defaultRowHeight="15.75"/>
  <cols>
    <col min="1" max="1" width="117.28515625" style="4" customWidth="1"/>
    <col min="2" max="2" width="9.7109375" style="4" bestFit="1" customWidth="1"/>
    <col min="3" max="3" width="9.85546875" style="4" bestFit="1" customWidth="1"/>
    <col min="4" max="7" width="14.7109375" style="4" customWidth="1"/>
    <col min="8" max="16384" width="9.140625" style="4"/>
  </cols>
  <sheetData>
    <row r="1" spans="1:3">
      <c r="A1" s="119" t="s">
        <v>227</v>
      </c>
    </row>
    <row r="2" spans="1:3">
      <c r="A2" s="124" t="s">
        <v>308</v>
      </c>
    </row>
    <row r="4" spans="1:3" ht="18" customHeight="1">
      <c r="A4" s="622" t="s">
        <v>9</v>
      </c>
      <c r="B4" s="623" t="s">
        <v>17</v>
      </c>
      <c r="C4" s="624" t="s">
        <v>20</v>
      </c>
    </row>
    <row r="5" spans="1:3" ht="18" customHeight="1">
      <c r="A5" s="524" t="s">
        <v>309</v>
      </c>
      <c r="B5" s="738">
        <v>8506</v>
      </c>
      <c r="C5" s="739">
        <v>9806</v>
      </c>
    </row>
    <row r="6" spans="1:3" ht="18" customHeight="1">
      <c r="A6" s="526" t="s">
        <v>310</v>
      </c>
      <c r="B6" s="740">
        <v>-494</v>
      </c>
      <c r="C6" s="741">
        <v>-603</v>
      </c>
    </row>
    <row r="7" spans="1:3" ht="18" customHeight="1">
      <c r="A7" s="535" t="s">
        <v>311</v>
      </c>
      <c r="B7" s="742">
        <v>-902</v>
      </c>
      <c r="C7" s="743">
        <v>-2377</v>
      </c>
    </row>
    <row r="8" spans="1:3" ht="18" customHeight="1">
      <c r="A8" s="625" t="s">
        <v>413</v>
      </c>
      <c r="B8" s="744">
        <v>7110</v>
      </c>
      <c r="C8" s="745">
        <v>6826</v>
      </c>
    </row>
    <row r="9" spans="1:3" ht="18" customHeight="1">
      <c r="A9" s="625" t="s">
        <v>312</v>
      </c>
      <c r="B9" s="744">
        <v>479</v>
      </c>
      <c r="C9" s="745">
        <v>486</v>
      </c>
    </row>
    <row r="10" spans="1:3" ht="18" customHeight="1">
      <c r="A10" s="625" t="s">
        <v>313</v>
      </c>
      <c r="B10" s="744">
        <v>7589</v>
      </c>
      <c r="C10" s="745">
        <v>7312</v>
      </c>
    </row>
    <row r="11" spans="1:3" ht="18" customHeight="1">
      <c r="A11" s="524" t="s">
        <v>314</v>
      </c>
      <c r="B11" s="738">
        <v>-4832</v>
      </c>
      <c r="C11" s="739">
        <v>-5902</v>
      </c>
    </row>
    <row r="12" spans="1:3" ht="18" customHeight="1">
      <c r="A12" s="526" t="s">
        <v>315</v>
      </c>
      <c r="B12" s="740">
        <v>-3090</v>
      </c>
      <c r="C12" s="741">
        <v>-2310</v>
      </c>
    </row>
    <row r="13" spans="1:3" ht="18" customHeight="1">
      <c r="A13" s="535" t="s">
        <v>316</v>
      </c>
      <c r="B13" s="742">
        <v>4051</v>
      </c>
      <c r="C13" s="743">
        <v>173</v>
      </c>
    </row>
    <row r="14" spans="1:3" ht="18" customHeight="1">
      <c r="A14" s="625" t="s">
        <v>414</v>
      </c>
      <c r="B14" s="744">
        <v>-3872</v>
      </c>
      <c r="C14" s="745">
        <v>-8039</v>
      </c>
    </row>
    <row r="15" spans="1:3" ht="18" customHeight="1">
      <c r="A15" s="625" t="s">
        <v>317</v>
      </c>
      <c r="B15" s="744">
        <v>-175</v>
      </c>
      <c r="C15" s="745">
        <v>-3003</v>
      </c>
    </row>
    <row r="16" spans="1:3" ht="18" customHeight="1">
      <c r="A16" s="625" t="s">
        <v>318</v>
      </c>
      <c r="B16" s="744">
        <v>-4046</v>
      </c>
      <c r="C16" s="745">
        <v>-11042</v>
      </c>
    </row>
    <row r="17" spans="1:3" ht="18" customHeight="1">
      <c r="A17" s="524" t="s">
        <v>319</v>
      </c>
      <c r="B17" s="738">
        <v>-621</v>
      </c>
      <c r="C17" s="739">
        <v>-1859</v>
      </c>
    </row>
    <row r="18" spans="1:3" ht="18" customHeight="1">
      <c r="A18" s="526" t="s">
        <v>320</v>
      </c>
      <c r="B18" s="740">
        <v>1306</v>
      </c>
      <c r="C18" s="741">
        <v>3299</v>
      </c>
    </row>
    <row r="19" spans="1:3" ht="18" customHeight="1">
      <c r="A19" s="526" t="s">
        <v>321</v>
      </c>
      <c r="B19" s="740">
        <v>-595</v>
      </c>
      <c r="C19" s="741">
        <v>-667</v>
      </c>
    </row>
    <row r="20" spans="1:3" ht="21.75" customHeight="1">
      <c r="A20" s="526" t="s">
        <v>322</v>
      </c>
      <c r="B20" s="740">
        <v>181</v>
      </c>
      <c r="C20" s="741">
        <v>226</v>
      </c>
    </row>
    <row r="21" spans="1:3" ht="18" customHeight="1">
      <c r="A21" s="535" t="s">
        <v>323</v>
      </c>
      <c r="B21" s="742">
        <v>-560</v>
      </c>
      <c r="C21" s="743">
        <v>1330</v>
      </c>
    </row>
    <row r="22" spans="1:3" ht="18" customHeight="1">
      <c r="A22" s="625" t="s">
        <v>415</v>
      </c>
      <c r="B22" s="744">
        <v>-290</v>
      </c>
      <c r="C22" s="745">
        <v>2329</v>
      </c>
    </row>
    <row r="23" spans="1:3" ht="18" customHeight="1">
      <c r="A23" s="625" t="s">
        <v>590</v>
      </c>
      <c r="B23" s="744">
        <v>-272</v>
      </c>
      <c r="C23" s="745">
        <v>2519</v>
      </c>
    </row>
    <row r="24" spans="1:3" ht="18" customHeight="1">
      <c r="A24" s="625" t="s">
        <v>324</v>
      </c>
      <c r="B24" s="744">
        <v>-561</v>
      </c>
      <c r="C24" s="745">
        <v>4848</v>
      </c>
    </row>
    <row r="25" spans="1:3">
      <c r="A25" s="626" t="s">
        <v>416</v>
      </c>
      <c r="B25" s="746">
        <v>-518</v>
      </c>
      <c r="C25" s="747">
        <v>223</v>
      </c>
    </row>
    <row r="26" spans="1:3">
      <c r="A26" s="627" t="s">
        <v>325</v>
      </c>
      <c r="B26" s="748">
        <v>-11</v>
      </c>
      <c r="C26" s="749">
        <v>10</v>
      </c>
    </row>
    <row r="27" spans="1:3">
      <c r="A27" s="628" t="s">
        <v>326</v>
      </c>
      <c r="B27" s="750">
        <v>-528</v>
      </c>
      <c r="C27" s="751">
        <v>233</v>
      </c>
    </row>
    <row r="28" spans="1:3">
      <c r="A28" s="625" t="s">
        <v>327</v>
      </c>
      <c r="B28" s="744">
        <v>2453</v>
      </c>
      <c r="C28" s="745">
        <v>1350</v>
      </c>
    </row>
    <row r="29" spans="1:3">
      <c r="A29" s="629" t="s">
        <v>328</v>
      </c>
      <c r="B29" s="752">
        <v>9</v>
      </c>
      <c r="C29" s="753">
        <v>-440</v>
      </c>
    </row>
    <row r="30" spans="1:3">
      <c r="A30" s="625" t="s">
        <v>329</v>
      </c>
      <c r="B30" s="744">
        <v>10519</v>
      </c>
      <c r="C30" s="745">
        <v>12980</v>
      </c>
    </row>
    <row r="31" spans="1:3">
      <c r="A31" s="625" t="s">
        <v>330</v>
      </c>
      <c r="B31" s="744">
        <v>12980</v>
      </c>
      <c r="C31" s="745">
        <v>13890</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2351-D1BD-4EE4-9786-40D3C8A64C07}">
  <dimension ref="A1:C10"/>
  <sheetViews>
    <sheetView showGridLines="0" zoomScale="90" zoomScaleNormal="90" workbookViewId="0">
      <selection activeCell="C26" sqref="C26"/>
    </sheetView>
  </sheetViews>
  <sheetFormatPr baseColWidth="10" defaultColWidth="9.140625" defaultRowHeight="15.75"/>
  <cols>
    <col min="1" max="1" width="80.42578125" style="4" customWidth="1"/>
    <col min="2" max="2" width="12.28515625" style="4" customWidth="1"/>
    <col min="3" max="3" width="15.28515625" style="4" customWidth="1"/>
    <col min="4" max="4" width="14.7109375" style="4" customWidth="1"/>
    <col min="5" max="5" width="16" style="4" customWidth="1"/>
    <col min="6" max="6" width="16.140625" style="4" customWidth="1"/>
    <col min="7" max="7" width="17.85546875" style="4" customWidth="1"/>
    <col min="8" max="8" width="12.7109375" style="4" customWidth="1"/>
    <col min="9" max="14" width="14.7109375" style="4" customWidth="1"/>
    <col min="15" max="16384" width="9.140625" style="4"/>
  </cols>
  <sheetData>
    <row r="1" spans="1:3">
      <c r="A1" s="6" t="s">
        <v>227</v>
      </c>
    </row>
    <row r="2" spans="1:3">
      <c r="A2" s="7" t="s">
        <v>331</v>
      </c>
    </row>
    <row r="3" spans="1:3" ht="18" customHeight="1"/>
    <row r="4" spans="1:3" ht="18" customHeight="1">
      <c r="A4" s="618" t="s">
        <v>9</v>
      </c>
      <c r="B4" s="619" t="s">
        <v>17</v>
      </c>
      <c r="C4" s="457" t="s">
        <v>20</v>
      </c>
    </row>
    <row r="5" spans="1:3" s="50" customFormat="1" ht="18" customHeight="1">
      <c r="A5" s="630" t="s">
        <v>26</v>
      </c>
      <c r="B5" s="709">
        <v>8908</v>
      </c>
      <c r="C5" s="710">
        <v>10563</v>
      </c>
    </row>
    <row r="6" spans="1:3" s="50" customFormat="1" ht="18" customHeight="1">
      <c r="A6" s="448" t="s">
        <v>332</v>
      </c>
      <c r="B6" s="711">
        <v>-212</v>
      </c>
      <c r="C6" s="712">
        <v>-243</v>
      </c>
    </row>
    <row r="7" spans="1:3" s="50" customFormat="1" ht="18" customHeight="1">
      <c r="A7" s="405" t="s">
        <v>257</v>
      </c>
      <c r="B7" s="713">
        <v>-240</v>
      </c>
      <c r="C7" s="714">
        <v>160</v>
      </c>
    </row>
    <row r="8" spans="1:3" s="50" customFormat="1" ht="18" customHeight="1">
      <c r="A8" s="405" t="s">
        <v>267</v>
      </c>
      <c r="B8" s="713">
        <v>-690</v>
      </c>
      <c r="C8" s="714">
        <v>-751</v>
      </c>
    </row>
    <row r="9" spans="1:3" s="50" customFormat="1" ht="18" customHeight="1">
      <c r="A9" s="455" t="s">
        <v>333</v>
      </c>
      <c r="B9" s="715">
        <v>741</v>
      </c>
      <c r="C9" s="716">
        <v>77</v>
      </c>
    </row>
    <row r="10" spans="1:3" s="50" customFormat="1" ht="33.75" customHeight="1">
      <c r="A10" s="630" t="s">
        <v>334</v>
      </c>
      <c r="B10" s="709">
        <v>8506</v>
      </c>
      <c r="C10" s="710">
        <v>9806</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D6B2-2904-4F0F-B990-0D1A9A484DE5}">
  <dimension ref="A1:C9"/>
  <sheetViews>
    <sheetView showGridLines="0" zoomScale="90" zoomScaleNormal="90" workbookViewId="0">
      <selection activeCell="A19" sqref="A19"/>
    </sheetView>
  </sheetViews>
  <sheetFormatPr baseColWidth="10" defaultColWidth="9.140625" defaultRowHeight="15.75"/>
  <cols>
    <col min="1" max="1" width="70.42578125" style="4" customWidth="1"/>
    <col min="2" max="2" width="18.42578125" style="4" customWidth="1"/>
    <col min="3" max="3" width="15.28515625" style="4" customWidth="1"/>
    <col min="4" max="4" width="14.7109375" style="4" customWidth="1"/>
    <col min="5" max="5" width="16" style="4" customWidth="1"/>
    <col min="6" max="6" width="16.140625" style="4" customWidth="1"/>
    <col min="7" max="7" width="17.85546875" style="4" customWidth="1"/>
    <col min="8" max="8" width="12.7109375" style="4" customWidth="1"/>
    <col min="9" max="14" width="14.7109375" style="4" customWidth="1"/>
    <col min="15" max="16384" width="9.140625" style="4"/>
  </cols>
  <sheetData>
    <row r="1" spans="1:3">
      <c r="A1" s="6" t="s">
        <v>227</v>
      </c>
    </row>
    <row r="2" spans="1:3">
      <c r="A2" s="7" t="s">
        <v>335</v>
      </c>
    </row>
    <row r="3" spans="1:3" ht="18" customHeight="1"/>
    <row r="4" spans="1:3" ht="18" customHeight="1">
      <c r="A4" s="618" t="s">
        <v>9</v>
      </c>
      <c r="B4" s="619" t="s">
        <v>17</v>
      </c>
      <c r="C4" s="457" t="s">
        <v>20</v>
      </c>
    </row>
    <row r="5" spans="1:3" ht="18.399999999999999" customHeight="1">
      <c r="A5" s="631" t="s">
        <v>503</v>
      </c>
      <c r="B5" s="1095">
        <v>-392</v>
      </c>
      <c r="C5" s="1097">
        <v>4588</v>
      </c>
    </row>
    <row r="6" spans="1:3" ht="13.15" customHeight="1">
      <c r="A6" s="632" t="s">
        <v>504</v>
      </c>
      <c r="B6" s="1096"/>
      <c r="C6" s="1098"/>
    </row>
    <row r="7" spans="1:3" ht="18" customHeight="1">
      <c r="A7" s="405" t="s">
        <v>336</v>
      </c>
      <c r="B7" s="713">
        <v>-666</v>
      </c>
      <c r="C7" s="754">
        <v>-1695</v>
      </c>
    </row>
    <row r="8" spans="1:3" ht="18" customHeight="1">
      <c r="A8" s="405" t="s">
        <v>337</v>
      </c>
      <c r="B8" s="620" t="s">
        <v>134</v>
      </c>
      <c r="C8" s="633">
        <v>0.36899999999999999</v>
      </c>
    </row>
    <row r="9" spans="1:3">
      <c r="A9" s="958" t="s">
        <v>543</v>
      </c>
      <c r="B9" s="959">
        <v>0.30530080957330891</v>
      </c>
      <c r="C9" s="960">
        <v>0.29285697310804643</v>
      </c>
    </row>
  </sheetData>
  <mergeCells count="2">
    <mergeCell ref="B5:B6"/>
    <mergeCell ref="C5:C6"/>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A4F3C-FC51-462C-A1CD-F36633DCA38E}">
  <dimension ref="A1:I15"/>
  <sheetViews>
    <sheetView showGridLines="0" zoomScale="90" zoomScaleNormal="90" workbookViewId="0">
      <selection activeCell="A16" sqref="A16"/>
    </sheetView>
  </sheetViews>
  <sheetFormatPr baseColWidth="10" defaultColWidth="9.140625" defaultRowHeight="15"/>
  <cols>
    <col min="1" max="1" width="22.5703125" customWidth="1"/>
    <col min="2" max="2" width="14.5703125" style="22" customWidth="1"/>
    <col min="3" max="3" width="15.28515625" style="22" customWidth="1"/>
    <col min="4" max="4" width="14.7109375" style="22" customWidth="1"/>
    <col min="5" max="5" width="16.140625" customWidth="1"/>
  </cols>
  <sheetData>
    <row r="1" spans="1:9" ht="15.75">
      <c r="A1" s="6" t="s">
        <v>227</v>
      </c>
    </row>
    <row r="2" spans="1:9" ht="18">
      <c r="A2" s="1" t="s">
        <v>338</v>
      </c>
    </row>
    <row r="3" spans="1:9" ht="18">
      <c r="A3" s="3"/>
    </row>
    <row r="4" spans="1:9" ht="18" customHeight="1">
      <c r="A4" s="634" t="s">
        <v>339</v>
      </c>
      <c r="B4" s="635"/>
      <c r="C4" s="635"/>
      <c r="D4" s="636"/>
      <c r="E4" s="635"/>
    </row>
    <row r="5" spans="1:9" s="34" customFormat="1" ht="45.75">
      <c r="A5" s="637" t="s">
        <v>9</v>
      </c>
      <c r="B5" s="638" t="s">
        <v>505</v>
      </c>
      <c r="C5" s="638" t="s">
        <v>340</v>
      </c>
      <c r="D5" s="639" t="s">
        <v>341</v>
      </c>
      <c r="E5" s="640" t="s">
        <v>8</v>
      </c>
      <c r="H5"/>
      <c r="I5"/>
    </row>
    <row r="6" spans="1:9" ht="18" customHeight="1">
      <c r="A6" s="641" t="s">
        <v>10</v>
      </c>
      <c r="B6" s="961">
        <v>1887</v>
      </c>
      <c r="C6" s="961">
        <v>120</v>
      </c>
      <c r="D6" s="962"/>
      <c r="E6" s="963">
        <v>2007</v>
      </c>
    </row>
    <row r="7" spans="1:9" ht="18" customHeight="1">
      <c r="A7" s="642" t="s">
        <v>11</v>
      </c>
      <c r="B7" s="964">
        <v>1320</v>
      </c>
      <c r="C7" s="964">
        <v>1205</v>
      </c>
      <c r="D7" s="965"/>
      <c r="E7" s="966">
        <v>2525</v>
      </c>
    </row>
    <row r="8" spans="1:9" ht="18" customHeight="1">
      <c r="A8" s="643" t="s">
        <v>12</v>
      </c>
      <c r="B8" s="964">
        <v>712</v>
      </c>
      <c r="C8" s="964">
        <v>189</v>
      </c>
      <c r="D8" s="964"/>
      <c r="E8" s="966">
        <v>901</v>
      </c>
    </row>
    <row r="9" spans="1:9" ht="18" customHeight="1">
      <c r="A9" s="644" t="s">
        <v>13</v>
      </c>
      <c r="B9" s="964">
        <v>-17</v>
      </c>
      <c r="C9" s="964">
        <v>284</v>
      </c>
      <c r="D9" s="965"/>
      <c r="E9" s="966">
        <v>268</v>
      </c>
    </row>
    <row r="10" spans="1:9" ht="18" customHeight="1">
      <c r="A10" s="644" t="s">
        <v>14</v>
      </c>
      <c r="B10" s="964">
        <v>155</v>
      </c>
      <c r="C10" s="964">
        <v>145</v>
      </c>
      <c r="D10" s="965"/>
      <c r="E10" s="966">
        <v>299</v>
      </c>
    </row>
    <row r="11" spans="1:9" ht="18" customHeight="1">
      <c r="A11" s="645" t="s">
        <v>15</v>
      </c>
      <c r="B11" s="964"/>
      <c r="C11" s="964">
        <v>201</v>
      </c>
      <c r="D11" s="965">
        <v>1261</v>
      </c>
      <c r="E11" s="966">
        <v>1462</v>
      </c>
      <c r="I11" s="34"/>
    </row>
    <row r="12" spans="1:9" ht="15.75">
      <c r="A12" s="646" t="s">
        <v>7</v>
      </c>
      <c r="B12" s="967">
        <v>218</v>
      </c>
      <c r="C12" s="967">
        <v>274</v>
      </c>
      <c r="D12" s="968"/>
      <c r="E12" s="969">
        <v>492</v>
      </c>
    </row>
    <row r="13" spans="1:9" s="102" customFormat="1" ht="15.75">
      <c r="A13" s="608" t="s">
        <v>8</v>
      </c>
      <c r="B13" s="970">
        <v>4274</v>
      </c>
      <c r="C13" s="970">
        <v>2418</v>
      </c>
      <c r="D13" s="971">
        <v>1261</v>
      </c>
      <c r="E13" s="972">
        <v>7953</v>
      </c>
    </row>
    <row r="14" spans="1:9">
      <c r="D14" s="171"/>
      <c r="E14" s="22"/>
    </row>
    <row r="15" spans="1:9">
      <c r="A15" s="101" t="s">
        <v>568</v>
      </c>
      <c r="B15" s="107"/>
      <c r="C15" s="108"/>
      <c r="D15" s="172"/>
      <c r="E15" s="10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5A32-930B-4621-A398-7372E7B3A440}">
  <dimension ref="A1:J29"/>
  <sheetViews>
    <sheetView showGridLines="0" zoomScaleNormal="100" workbookViewId="0">
      <selection activeCell="B19" sqref="B19:H26"/>
    </sheetView>
  </sheetViews>
  <sheetFormatPr baseColWidth="10" defaultColWidth="9.140625" defaultRowHeight="15.75"/>
  <cols>
    <col min="1" max="1" width="25.42578125" style="4" customWidth="1"/>
    <col min="2" max="7" width="16.5703125" style="4" customWidth="1"/>
    <col min="8" max="8" width="12.5703125" style="4" customWidth="1"/>
    <col min="9" max="9" width="9.140625" style="4"/>
    <col min="10" max="10" width="9.140625" style="30"/>
    <col min="11" max="16384" width="9.140625" style="4"/>
  </cols>
  <sheetData>
    <row r="1" spans="1:10">
      <c r="A1" s="119" t="s">
        <v>0</v>
      </c>
    </row>
    <row r="2" spans="1:10">
      <c r="A2" s="124" t="s">
        <v>24</v>
      </c>
    </row>
    <row r="3" spans="1:10">
      <c r="A3" s="125"/>
    </row>
    <row r="5" spans="1:10" ht="23.25" customHeight="1">
      <c r="A5" s="187" t="s">
        <v>20</v>
      </c>
      <c r="B5" s="1029" t="s">
        <v>2</v>
      </c>
      <c r="C5" s="1029" t="s">
        <v>3</v>
      </c>
      <c r="D5" s="1029" t="s">
        <v>4</v>
      </c>
      <c r="E5" s="188"/>
      <c r="F5" s="1029" t="s">
        <v>6</v>
      </c>
      <c r="G5" s="1029" t="s">
        <v>7</v>
      </c>
      <c r="H5" s="1027" t="s">
        <v>8</v>
      </c>
    </row>
    <row r="6" spans="1:10" s="8" customFormat="1" ht="20.100000000000001" customHeight="1">
      <c r="A6" s="190" t="s">
        <v>9</v>
      </c>
      <c r="B6" s="1030"/>
      <c r="C6" s="1030"/>
      <c r="D6" s="1030"/>
      <c r="E6" s="189" t="s">
        <v>436</v>
      </c>
      <c r="F6" s="1030"/>
      <c r="G6" s="1030"/>
      <c r="H6" s="1028"/>
      <c r="J6" s="31"/>
    </row>
    <row r="7" spans="1:10">
      <c r="A7" s="191" t="s">
        <v>10</v>
      </c>
      <c r="B7" s="755">
        <v>80</v>
      </c>
      <c r="C7" s="755">
        <v>12</v>
      </c>
      <c r="D7" s="755">
        <v>23</v>
      </c>
      <c r="E7" s="755">
        <v>2</v>
      </c>
      <c r="F7" s="755">
        <v>2</v>
      </c>
      <c r="G7" s="755">
        <v>0</v>
      </c>
      <c r="H7" s="756">
        <v>120</v>
      </c>
      <c r="J7" s="32"/>
    </row>
    <row r="8" spans="1:10">
      <c r="A8" s="192" t="s">
        <v>11</v>
      </c>
      <c r="B8" s="757">
        <v>1130</v>
      </c>
      <c r="C8" s="757">
        <v>54</v>
      </c>
      <c r="D8" s="757">
        <v>21</v>
      </c>
      <c r="E8" s="757"/>
      <c r="F8" s="757">
        <v>1</v>
      </c>
      <c r="G8" s="757"/>
      <c r="H8" s="758">
        <v>1205</v>
      </c>
      <c r="J8" s="32"/>
    </row>
    <row r="9" spans="1:10">
      <c r="A9" s="193" t="s">
        <v>12</v>
      </c>
      <c r="B9" s="757">
        <v>129</v>
      </c>
      <c r="C9" s="757">
        <v>35</v>
      </c>
      <c r="D9" s="757"/>
      <c r="E9" s="757">
        <v>0</v>
      </c>
      <c r="F9" s="757">
        <v>3</v>
      </c>
      <c r="G9" s="757">
        <v>22</v>
      </c>
      <c r="H9" s="758">
        <v>189</v>
      </c>
      <c r="J9" s="32"/>
    </row>
    <row r="10" spans="1:10">
      <c r="A10" s="194" t="s">
        <v>13</v>
      </c>
      <c r="B10" s="757"/>
      <c r="C10" s="757">
        <v>191</v>
      </c>
      <c r="D10" s="757">
        <v>88</v>
      </c>
      <c r="E10" s="757"/>
      <c r="F10" s="757">
        <v>6</v>
      </c>
      <c r="G10" s="757"/>
      <c r="H10" s="758">
        <v>284</v>
      </c>
      <c r="J10" s="32"/>
    </row>
    <row r="11" spans="1:10">
      <c r="A11" s="194" t="s">
        <v>14</v>
      </c>
      <c r="B11" s="757">
        <v>74</v>
      </c>
      <c r="C11" s="757">
        <v>51</v>
      </c>
      <c r="D11" s="757">
        <v>1</v>
      </c>
      <c r="E11" s="757"/>
      <c r="F11" s="757">
        <v>16</v>
      </c>
      <c r="G11" s="757">
        <v>3</v>
      </c>
      <c r="H11" s="758">
        <v>145</v>
      </c>
      <c r="J11" s="32"/>
    </row>
    <row r="12" spans="1:10">
      <c r="A12" s="195" t="s">
        <v>15</v>
      </c>
      <c r="B12" s="757"/>
      <c r="C12" s="757">
        <v>201</v>
      </c>
      <c r="D12" s="757"/>
      <c r="E12" s="757"/>
      <c r="F12" s="757"/>
      <c r="G12" s="757"/>
      <c r="H12" s="758">
        <v>201</v>
      </c>
      <c r="J12" s="32"/>
    </row>
    <row r="13" spans="1:10">
      <c r="A13" s="196" t="s">
        <v>434</v>
      </c>
      <c r="B13" s="759"/>
      <c r="C13" s="759">
        <v>0</v>
      </c>
      <c r="D13" s="759"/>
      <c r="E13" s="759">
        <v>8</v>
      </c>
      <c r="F13" s="759">
        <v>0</v>
      </c>
      <c r="G13" s="759">
        <v>267</v>
      </c>
      <c r="H13" s="760">
        <v>274</v>
      </c>
      <c r="J13" s="32"/>
    </row>
    <row r="14" spans="1:10" ht="18" customHeight="1">
      <c r="A14" s="197" t="s">
        <v>16</v>
      </c>
      <c r="B14" s="761">
        <v>1413</v>
      </c>
      <c r="C14" s="761">
        <v>544</v>
      </c>
      <c r="D14" s="761">
        <v>133</v>
      </c>
      <c r="E14" s="761">
        <v>10</v>
      </c>
      <c r="F14" s="761">
        <v>27</v>
      </c>
      <c r="G14" s="761">
        <v>291</v>
      </c>
      <c r="H14" s="761">
        <v>2418</v>
      </c>
      <c r="J14" s="32"/>
    </row>
    <row r="15" spans="1:10" ht="17.25" customHeight="1">
      <c r="A15" s="200"/>
      <c r="B15" s="204"/>
      <c r="C15" s="204"/>
      <c r="D15" s="204"/>
      <c r="E15" s="204"/>
      <c r="F15" s="204"/>
      <c r="G15" s="205"/>
      <c r="H15" s="204"/>
    </row>
    <row r="16" spans="1:10" ht="17.25" customHeight="1">
      <c r="A16" s="202"/>
      <c r="B16" s="206"/>
      <c r="C16" s="206"/>
      <c r="D16" s="206"/>
      <c r="E16" s="206"/>
      <c r="F16" s="206"/>
      <c r="G16" s="207"/>
      <c r="H16" s="206"/>
    </row>
    <row r="17" spans="1:10" ht="23.25" customHeight="1">
      <c r="A17" s="187" t="s">
        <v>17</v>
      </c>
      <c r="B17" s="1029" t="s">
        <v>2</v>
      </c>
      <c r="C17" s="1029" t="s">
        <v>3</v>
      </c>
      <c r="D17" s="1029" t="s">
        <v>4</v>
      </c>
      <c r="E17" s="188" t="s">
        <v>437</v>
      </c>
      <c r="F17" s="1029" t="s">
        <v>6</v>
      </c>
      <c r="G17" s="1029" t="s">
        <v>7</v>
      </c>
      <c r="H17" s="1027" t="s">
        <v>8</v>
      </c>
    </row>
    <row r="18" spans="1:10" ht="22.5" customHeight="1">
      <c r="A18" s="190" t="s">
        <v>9</v>
      </c>
      <c r="B18" s="1030"/>
      <c r="C18" s="1030"/>
      <c r="D18" s="1030"/>
      <c r="E18" s="189" t="s">
        <v>5</v>
      </c>
      <c r="F18" s="1030"/>
      <c r="G18" s="1030"/>
      <c r="H18" s="1028"/>
      <c r="J18" s="31"/>
    </row>
    <row r="19" spans="1:10">
      <c r="A19" s="191" t="s">
        <v>10</v>
      </c>
      <c r="B19" s="755">
        <v>70</v>
      </c>
      <c r="C19" s="755">
        <v>11</v>
      </c>
      <c r="D19" s="755">
        <v>19</v>
      </c>
      <c r="E19" s="755">
        <v>0</v>
      </c>
      <c r="F19" s="755">
        <v>3</v>
      </c>
      <c r="G19" s="755">
        <v>0</v>
      </c>
      <c r="H19" s="756">
        <v>102</v>
      </c>
      <c r="J19" s="32"/>
    </row>
    <row r="20" spans="1:10">
      <c r="A20" s="192" t="s">
        <v>11</v>
      </c>
      <c r="B20" s="757">
        <v>951</v>
      </c>
      <c r="C20" s="757">
        <v>43</v>
      </c>
      <c r="D20" s="757">
        <v>14</v>
      </c>
      <c r="E20" s="757"/>
      <c r="F20" s="757">
        <v>3</v>
      </c>
      <c r="G20" s="757"/>
      <c r="H20" s="758">
        <v>1012</v>
      </c>
      <c r="J20" s="32"/>
    </row>
    <row r="21" spans="1:10">
      <c r="A21" s="193" t="s">
        <v>12</v>
      </c>
      <c r="B21" s="757">
        <v>101</v>
      </c>
      <c r="C21" s="757">
        <v>43</v>
      </c>
      <c r="D21" s="757">
        <v>5</v>
      </c>
      <c r="E21" s="757">
        <v>3</v>
      </c>
      <c r="F21" s="757">
        <v>2</v>
      </c>
      <c r="G21" s="757">
        <v>20</v>
      </c>
      <c r="H21" s="758">
        <v>175</v>
      </c>
      <c r="J21" s="32"/>
    </row>
    <row r="22" spans="1:10">
      <c r="A22" s="194" t="s">
        <v>13</v>
      </c>
      <c r="B22" s="757"/>
      <c r="C22" s="757">
        <v>105</v>
      </c>
      <c r="D22" s="757">
        <v>46</v>
      </c>
      <c r="E22" s="757"/>
      <c r="F22" s="757">
        <v>10</v>
      </c>
      <c r="G22" s="757"/>
      <c r="H22" s="758">
        <v>161</v>
      </c>
      <c r="J22" s="32"/>
    </row>
    <row r="23" spans="1:10">
      <c r="A23" s="194" t="s">
        <v>14</v>
      </c>
      <c r="B23" s="757">
        <v>65</v>
      </c>
      <c r="C23" s="757">
        <v>53</v>
      </c>
      <c r="D23" s="757">
        <v>1</v>
      </c>
      <c r="E23" s="757"/>
      <c r="F23" s="757">
        <v>15</v>
      </c>
      <c r="G23" s="757">
        <v>0</v>
      </c>
      <c r="H23" s="758">
        <v>134</v>
      </c>
      <c r="J23" s="32"/>
    </row>
    <row r="24" spans="1:10">
      <c r="A24" s="195" t="s">
        <v>15</v>
      </c>
      <c r="B24" s="757"/>
      <c r="C24" s="757">
        <v>401</v>
      </c>
      <c r="D24" s="757"/>
      <c r="E24" s="757"/>
      <c r="F24" s="757"/>
      <c r="G24" s="757"/>
      <c r="H24" s="758">
        <v>401</v>
      </c>
      <c r="J24" s="32"/>
    </row>
    <row r="25" spans="1:10">
      <c r="A25" s="196" t="s">
        <v>434</v>
      </c>
      <c r="B25" s="759"/>
      <c r="C25" s="759"/>
      <c r="D25" s="759">
        <v>0</v>
      </c>
      <c r="E25" s="759">
        <v>13</v>
      </c>
      <c r="F25" s="759"/>
      <c r="G25" s="759">
        <v>287</v>
      </c>
      <c r="H25" s="760">
        <v>299</v>
      </c>
      <c r="J25" s="32"/>
    </row>
    <row r="26" spans="1:10">
      <c r="A26" s="197" t="s">
        <v>16</v>
      </c>
      <c r="B26" s="761">
        <v>1188</v>
      </c>
      <c r="C26" s="761">
        <v>657</v>
      </c>
      <c r="D26" s="761">
        <v>83</v>
      </c>
      <c r="E26" s="761">
        <v>16</v>
      </c>
      <c r="F26" s="761">
        <v>33</v>
      </c>
      <c r="G26" s="761">
        <v>307</v>
      </c>
      <c r="H26" s="761">
        <v>2285</v>
      </c>
      <c r="J26" s="32"/>
    </row>
    <row r="27" spans="1:10">
      <c r="A27" s="126"/>
      <c r="B27" s="125"/>
    </row>
    <row r="28" spans="1:10" s="103" customFormat="1" ht="12.75">
      <c r="A28" s="159" t="s">
        <v>429</v>
      </c>
      <c r="B28" s="127"/>
      <c r="J28" s="104"/>
    </row>
    <row r="29" spans="1:10" s="103" customFormat="1" ht="12.75">
      <c r="A29" s="158"/>
      <c r="J29" s="104"/>
    </row>
  </sheetData>
  <mergeCells count="12">
    <mergeCell ref="H5:H6"/>
    <mergeCell ref="B17:B18"/>
    <mergeCell ref="C17:C18"/>
    <mergeCell ref="D17:D18"/>
    <mergeCell ref="F17:F18"/>
    <mergeCell ref="G17:G18"/>
    <mergeCell ref="H17:H18"/>
    <mergeCell ref="B5:B6"/>
    <mergeCell ref="C5:C6"/>
    <mergeCell ref="D5:D6"/>
    <mergeCell ref="F5:F6"/>
    <mergeCell ref="G5:G6"/>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75C0F-5CEB-4309-A868-A1E9EF7C2329}">
  <dimension ref="A1:K31"/>
  <sheetViews>
    <sheetView showGridLines="0" tabSelected="1" workbookViewId="0">
      <selection activeCell="O1" sqref="O1"/>
    </sheetView>
  </sheetViews>
  <sheetFormatPr baseColWidth="10" defaultColWidth="9.140625" defaultRowHeight="15"/>
  <cols>
    <col min="2" max="2" width="25.7109375" customWidth="1"/>
    <col min="3" max="3" width="13.5703125" customWidth="1"/>
    <col min="4" max="4" width="4.140625" customWidth="1"/>
    <col min="6" max="6" width="27.42578125" customWidth="1"/>
    <col min="7" max="7" width="11.85546875" bestFit="1" customWidth="1"/>
    <col min="8" max="8" width="3.7109375" customWidth="1"/>
    <col min="10" max="10" width="18.7109375" customWidth="1"/>
    <col min="11" max="11" width="12.42578125" customWidth="1"/>
  </cols>
  <sheetData>
    <row r="1" spans="1:11" ht="15.75">
      <c r="A1" s="119" t="s">
        <v>342</v>
      </c>
    </row>
    <row r="2" spans="1:11" ht="18">
      <c r="A2" s="120" t="s">
        <v>343</v>
      </c>
    </row>
    <row r="3" spans="1:11" ht="15.75">
      <c r="A3" s="121" t="s">
        <v>426</v>
      </c>
    </row>
    <row r="5" spans="1:11" ht="23.25">
      <c r="A5" s="1099" t="s">
        <v>344</v>
      </c>
      <c r="B5" s="1099"/>
      <c r="C5" s="1099"/>
      <c r="D5" s="431"/>
      <c r="E5" s="1099" t="s">
        <v>506</v>
      </c>
      <c r="F5" s="1099"/>
      <c r="G5" s="1099"/>
      <c r="H5" s="431"/>
      <c r="I5" s="1099" t="s">
        <v>345</v>
      </c>
      <c r="J5" s="1099"/>
      <c r="K5" s="1099"/>
    </row>
    <row r="6" spans="1:11" ht="23.25">
      <c r="A6" s="1100" t="s">
        <v>346</v>
      </c>
      <c r="B6" s="1100"/>
      <c r="C6" s="1100"/>
      <c r="D6" s="431"/>
      <c r="E6" s="1100" t="s">
        <v>347</v>
      </c>
      <c r="F6" s="1100"/>
      <c r="G6" s="1100"/>
      <c r="H6" s="431"/>
      <c r="I6" s="1100" t="s">
        <v>348</v>
      </c>
      <c r="J6" s="1100"/>
      <c r="K6" s="1100"/>
    </row>
    <row r="7" spans="1:11" ht="23.25">
      <c r="A7" s="648" t="s">
        <v>349</v>
      </c>
      <c r="B7" s="649"/>
      <c r="C7" s="649"/>
      <c r="D7" s="431"/>
      <c r="E7" s="648" t="s">
        <v>350</v>
      </c>
      <c r="F7" s="649"/>
      <c r="G7" s="649"/>
      <c r="H7" s="431"/>
      <c r="I7" s="648" t="s">
        <v>349</v>
      </c>
      <c r="J7" s="649"/>
      <c r="K7" s="649"/>
    </row>
    <row r="8" spans="1:11" ht="23.25">
      <c r="A8" s="650" t="s">
        <v>351</v>
      </c>
      <c r="B8" s="651" t="s">
        <v>352</v>
      </c>
      <c r="C8" s="652">
        <v>43812</v>
      </c>
      <c r="D8" s="431"/>
      <c r="E8" s="650" t="s">
        <v>353</v>
      </c>
      <c r="F8" s="653"/>
      <c r="G8" s="654"/>
      <c r="H8" s="431"/>
      <c r="I8" s="650" t="s">
        <v>351</v>
      </c>
      <c r="J8" s="653"/>
      <c r="K8" s="654"/>
    </row>
    <row r="9" spans="1:11" ht="23.25">
      <c r="A9" s="650" t="s">
        <v>354</v>
      </c>
      <c r="B9" s="651" t="s">
        <v>355</v>
      </c>
      <c r="C9" s="652">
        <v>42906</v>
      </c>
      <c r="D9" s="431"/>
      <c r="E9" s="650" t="s">
        <v>356</v>
      </c>
      <c r="F9" s="651" t="s">
        <v>357</v>
      </c>
      <c r="G9" s="655">
        <v>44578</v>
      </c>
      <c r="H9" s="431"/>
      <c r="I9" s="650" t="s">
        <v>354</v>
      </c>
      <c r="J9" s="653" t="s">
        <v>360</v>
      </c>
      <c r="K9" s="656">
        <v>44269</v>
      </c>
    </row>
    <row r="10" spans="1:11" ht="23.25">
      <c r="A10" s="650"/>
      <c r="B10" s="651"/>
      <c r="C10" s="657"/>
      <c r="D10" s="431"/>
      <c r="E10" s="650"/>
      <c r="F10" s="651" t="s">
        <v>359</v>
      </c>
      <c r="G10" s="655">
        <v>44383</v>
      </c>
      <c r="H10" s="431"/>
      <c r="I10" s="650"/>
      <c r="J10" s="658"/>
      <c r="K10" s="658"/>
    </row>
    <row r="11" spans="1:11" ht="23.25">
      <c r="A11" s="650"/>
      <c r="B11" s="651"/>
      <c r="C11" s="657"/>
      <c r="D11" s="431"/>
      <c r="E11" s="650"/>
      <c r="F11" s="651" t="s">
        <v>352</v>
      </c>
      <c r="G11" s="655">
        <v>43843</v>
      </c>
      <c r="H11" s="431"/>
      <c r="I11" s="650"/>
      <c r="J11" s="658"/>
      <c r="K11" s="654"/>
    </row>
    <row r="12" spans="1:11" ht="23.25">
      <c r="A12" s="650" t="s">
        <v>361</v>
      </c>
      <c r="B12" s="651" t="s">
        <v>357</v>
      </c>
      <c r="C12" s="652">
        <v>44578</v>
      </c>
      <c r="D12" s="431"/>
      <c r="E12" s="650" t="s">
        <v>362</v>
      </c>
      <c r="F12" s="651" t="s">
        <v>355</v>
      </c>
      <c r="G12" s="655">
        <v>44334</v>
      </c>
      <c r="H12" s="431"/>
      <c r="I12" s="650" t="s">
        <v>361</v>
      </c>
      <c r="J12" s="651" t="s">
        <v>363</v>
      </c>
      <c r="K12" s="655">
        <v>44578</v>
      </c>
    </row>
    <row r="13" spans="1:11" ht="23.25">
      <c r="A13" s="650"/>
      <c r="B13" s="651" t="s">
        <v>358</v>
      </c>
      <c r="C13" s="652">
        <v>43075</v>
      </c>
      <c r="D13" s="431"/>
      <c r="E13" s="650"/>
      <c r="F13" s="651" t="s">
        <v>358</v>
      </c>
      <c r="G13" s="655">
        <v>44210</v>
      </c>
      <c r="H13" s="431"/>
      <c r="I13" s="650"/>
      <c r="J13" s="651" t="s">
        <v>358</v>
      </c>
      <c r="K13" s="655">
        <v>44596</v>
      </c>
    </row>
    <row r="14" spans="1:11" ht="23.25">
      <c r="A14" s="650"/>
      <c r="B14" s="653" t="s">
        <v>360</v>
      </c>
      <c r="C14" s="659">
        <v>43945</v>
      </c>
      <c r="D14" s="431"/>
      <c r="E14" s="650"/>
      <c r="F14" s="653" t="s">
        <v>360</v>
      </c>
      <c r="G14" s="656">
        <v>44144</v>
      </c>
      <c r="H14" s="431"/>
      <c r="I14" s="650"/>
      <c r="J14" s="651" t="s">
        <v>364</v>
      </c>
      <c r="K14" s="655">
        <v>43336</v>
      </c>
    </row>
    <row r="15" spans="1:11" ht="23.25">
      <c r="A15" s="650"/>
      <c r="B15" s="651" t="s">
        <v>365</v>
      </c>
      <c r="C15" s="652">
        <v>42482</v>
      </c>
      <c r="D15" s="431"/>
      <c r="E15" s="650"/>
      <c r="F15" s="651" t="s">
        <v>365</v>
      </c>
      <c r="G15" s="655">
        <v>43173</v>
      </c>
      <c r="H15" s="431"/>
      <c r="I15" s="650"/>
      <c r="J15" s="651" t="s">
        <v>365</v>
      </c>
      <c r="K15" s="655">
        <v>41723</v>
      </c>
    </row>
    <row r="16" spans="1:11" ht="23.25">
      <c r="A16" s="650"/>
      <c r="B16" s="651" t="s">
        <v>366</v>
      </c>
      <c r="C16" s="652">
        <v>41774</v>
      </c>
      <c r="D16" s="431"/>
      <c r="E16" s="650"/>
      <c r="F16" s="651" t="s">
        <v>366</v>
      </c>
      <c r="G16" s="655">
        <v>42899</v>
      </c>
      <c r="H16" s="431"/>
      <c r="I16" s="650"/>
      <c r="J16" s="651" t="s">
        <v>366</v>
      </c>
      <c r="K16" s="655">
        <v>41691</v>
      </c>
    </row>
    <row r="17" spans="1:11" ht="23.25">
      <c r="A17" s="650"/>
      <c r="B17" s="651" t="s">
        <v>368</v>
      </c>
      <c r="C17" s="652">
        <v>43454</v>
      </c>
      <c r="D17" s="431"/>
      <c r="E17" s="650"/>
      <c r="F17" s="651" t="s">
        <v>368</v>
      </c>
      <c r="G17" s="655">
        <v>44517</v>
      </c>
      <c r="H17" s="431"/>
      <c r="I17" s="650"/>
      <c r="J17" s="651" t="s">
        <v>367</v>
      </c>
      <c r="K17" s="655">
        <v>43858</v>
      </c>
    </row>
    <row r="18" spans="1:11" ht="23.25">
      <c r="A18" s="650"/>
      <c r="B18" s="651" t="s">
        <v>369</v>
      </c>
      <c r="C18" s="652">
        <v>44526</v>
      </c>
      <c r="D18" s="431"/>
      <c r="E18" s="650"/>
      <c r="F18" s="651"/>
      <c r="G18" s="660"/>
      <c r="H18" s="431"/>
      <c r="I18" s="650"/>
      <c r="J18" s="661"/>
      <c r="K18" s="657"/>
    </row>
    <row r="19" spans="1:11" ht="23.25">
      <c r="A19" s="650" t="s">
        <v>370</v>
      </c>
      <c r="B19" s="651" t="s">
        <v>373</v>
      </c>
      <c r="C19" s="652">
        <v>44271</v>
      </c>
      <c r="D19" s="431"/>
      <c r="E19" s="650" t="s">
        <v>371</v>
      </c>
      <c r="F19" s="651" t="s">
        <v>364</v>
      </c>
      <c r="G19" s="655">
        <v>43237</v>
      </c>
      <c r="H19" s="431"/>
      <c r="I19" s="650" t="s">
        <v>370</v>
      </c>
      <c r="J19" s="651" t="s">
        <v>373</v>
      </c>
      <c r="K19" s="655">
        <v>44328</v>
      </c>
    </row>
    <row r="20" spans="1:11" ht="23.25">
      <c r="A20" s="650"/>
      <c r="B20" s="651" t="s">
        <v>364</v>
      </c>
      <c r="C20" s="652">
        <v>42809</v>
      </c>
      <c r="D20" s="431"/>
      <c r="E20" s="650"/>
      <c r="F20" s="651" t="s">
        <v>372</v>
      </c>
      <c r="G20" s="655">
        <v>44385</v>
      </c>
      <c r="H20" s="431"/>
      <c r="I20" s="650"/>
      <c r="J20" s="651" t="s">
        <v>372</v>
      </c>
      <c r="K20" s="655">
        <v>44375</v>
      </c>
    </row>
    <row r="21" spans="1:11" ht="23.25">
      <c r="A21" s="650"/>
      <c r="B21" s="651" t="s">
        <v>372</v>
      </c>
      <c r="C21" s="652">
        <v>44382</v>
      </c>
      <c r="D21" s="431"/>
      <c r="E21" s="650"/>
      <c r="F21" s="651" t="s">
        <v>374</v>
      </c>
      <c r="G21" s="655">
        <v>42955</v>
      </c>
      <c r="H21" s="431"/>
      <c r="I21" s="650"/>
      <c r="J21" s="651" t="s">
        <v>374</v>
      </c>
      <c r="K21" s="655">
        <v>43858</v>
      </c>
    </row>
    <row r="22" spans="1:11" ht="23.25">
      <c r="A22" s="650"/>
      <c r="B22" s="651" t="s">
        <v>374</v>
      </c>
      <c r="C22" s="652">
        <v>44417</v>
      </c>
      <c r="D22" s="431"/>
      <c r="E22" s="650"/>
      <c r="F22" s="651" t="s">
        <v>367</v>
      </c>
      <c r="G22" s="655">
        <v>44301</v>
      </c>
      <c r="H22" s="431"/>
      <c r="I22" s="650"/>
      <c r="J22" s="651" t="s">
        <v>368</v>
      </c>
      <c r="K22" s="655">
        <v>43885</v>
      </c>
    </row>
    <row r="23" spans="1:11" ht="23.25">
      <c r="A23" s="662" t="s">
        <v>375</v>
      </c>
      <c r="B23" s="663"/>
      <c r="C23" s="664"/>
      <c r="D23" s="431"/>
      <c r="E23" s="662" t="s">
        <v>376</v>
      </c>
      <c r="F23" s="665" t="s">
        <v>377</v>
      </c>
      <c r="G23" s="666">
        <v>44327</v>
      </c>
      <c r="H23" s="431"/>
      <c r="I23" s="662" t="s">
        <v>375</v>
      </c>
      <c r="J23" s="667"/>
      <c r="K23" s="668"/>
    </row>
    <row r="24" spans="1:11">
      <c r="A24" s="669"/>
      <c r="B24" s="670"/>
      <c r="C24" s="671"/>
      <c r="D24" s="670"/>
      <c r="E24" s="669"/>
      <c r="F24" s="670"/>
      <c r="G24" s="671"/>
      <c r="H24" s="670"/>
      <c r="I24" s="669"/>
      <c r="J24" s="670"/>
      <c r="K24" s="672"/>
    </row>
    <row r="25" spans="1:11">
      <c r="A25" s="669"/>
      <c r="B25" s="670"/>
      <c r="C25" s="672"/>
      <c r="D25" s="670"/>
      <c r="E25" s="669"/>
      <c r="F25" s="670"/>
      <c r="G25" s="672"/>
      <c r="H25" s="670"/>
      <c r="I25" s="669"/>
      <c r="J25" s="670"/>
      <c r="K25" s="672"/>
    </row>
    <row r="26" spans="1:11">
      <c r="A26" s="669"/>
      <c r="B26" s="670"/>
      <c r="C26" s="672"/>
      <c r="D26" s="670"/>
      <c r="E26" s="669"/>
      <c r="F26" s="670"/>
      <c r="G26" s="672"/>
      <c r="H26" s="670"/>
      <c r="I26" s="669"/>
      <c r="J26" s="670"/>
      <c r="K26" s="672"/>
    </row>
    <row r="27" spans="1:11">
      <c r="A27" s="669"/>
      <c r="B27" s="670"/>
      <c r="C27" s="672"/>
      <c r="D27" s="670"/>
      <c r="E27" s="669"/>
      <c r="F27" s="670"/>
      <c r="G27" s="672"/>
      <c r="H27" s="670"/>
      <c r="I27" s="669"/>
      <c r="J27" s="670"/>
      <c r="K27" s="672"/>
    </row>
    <row r="28" spans="1:11">
      <c r="A28" s="669"/>
      <c r="B28" s="670"/>
      <c r="C28" s="672"/>
      <c r="D28" s="670"/>
      <c r="E28" s="669"/>
      <c r="F28" s="670"/>
      <c r="G28" s="672"/>
      <c r="H28" s="670"/>
      <c r="I28" s="669"/>
      <c r="J28" s="670"/>
      <c r="K28" s="672"/>
    </row>
    <row r="29" spans="1:11">
      <c r="A29" s="669"/>
      <c r="B29" s="673"/>
      <c r="C29" s="673"/>
      <c r="D29" s="670"/>
      <c r="E29" s="669"/>
      <c r="F29" s="669"/>
      <c r="G29" s="674"/>
      <c r="H29" s="670"/>
      <c r="I29" s="669"/>
      <c r="J29" s="673"/>
      <c r="K29" s="673"/>
    </row>
    <row r="30" spans="1:11">
      <c r="A30" s="669"/>
      <c r="B30" s="673"/>
      <c r="C30" s="675"/>
      <c r="D30" s="670"/>
      <c r="E30" s="669"/>
      <c r="F30" s="670"/>
      <c r="G30" s="672"/>
      <c r="H30" s="670"/>
      <c r="I30" s="669"/>
      <c r="J30" s="670"/>
      <c r="K30" s="672"/>
    </row>
    <row r="31" spans="1:11">
      <c r="A31" s="669"/>
      <c r="B31" s="673"/>
      <c r="C31" s="675"/>
      <c r="D31" s="670"/>
      <c r="E31" s="669"/>
      <c r="F31" s="669"/>
      <c r="G31" s="669"/>
      <c r="H31" s="670"/>
      <c r="I31" s="669"/>
      <c r="J31" s="670"/>
      <c r="K31" s="671"/>
    </row>
  </sheetData>
  <mergeCells count="6">
    <mergeCell ref="I5:K5"/>
    <mergeCell ref="A6:C6"/>
    <mergeCell ref="E6:G6"/>
    <mergeCell ref="I6:K6"/>
    <mergeCell ref="A5:C5"/>
    <mergeCell ref="E5:G5"/>
  </mergeCells>
  <pageMargins left="0.7" right="0.7" top="0.75" bottom="0.75" header="0.3" footer="0.3"/>
  <pageSetup paperSize="9" orientation="portrait"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A032-0687-41F7-B5DF-41D578B1700E}">
  <dimension ref="A1:D15"/>
  <sheetViews>
    <sheetView showGridLines="0" zoomScale="90" zoomScaleNormal="90" workbookViewId="0">
      <selection activeCell="A3" sqref="A3"/>
    </sheetView>
  </sheetViews>
  <sheetFormatPr baseColWidth="10" defaultColWidth="9.140625" defaultRowHeight="15"/>
  <cols>
    <col min="1" max="1" width="66.140625" customWidth="1"/>
    <col min="2" max="3" width="15.85546875" customWidth="1"/>
    <col min="4" max="6" width="14.7109375" customWidth="1"/>
  </cols>
  <sheetData>
    <row r="1" spans="1:4" ht="15.75">
      <c r="A1" s="6" t="s">
        <v>378</v>
      </c>
    </row>
    <row r="2" spans="1:4" ht="20.25">
      <c r="A2" s="1" t="s">
        <v>560</v>
      </c>
    </row>
    <row r="3" spans="1:4" ht="15.75">
      <c r="A3" s="5" t="s">
        <v>379</v>
      </c>
      <c r="B3" s="4"/>
      <c r="C3" s="4"/>
    </row>
    <row r="4" spans="1:4" ht="15.75">
      <c r="A4" s="2"/>
    </row>
    <row r="5" spans="1:4">
      <c r="A5" s="986" t="s">
        <v>250</v>
      </c>
      <c r="B5" s="987" t="s">
        <v>17</v>
      </c>
      <c r="C5" s="988" t="s">
        <v>20</v>
      </c>
    </row>
    <row r="6" spans="1:4" ht="18" customHeight="1">
      <c r="A6" s="980" t="s">
        <v>26</v>
      </c>
      <c r="B6" s="981">
        <v>8908.3890455669898</v>
      </c>
      <c r="C6" s="982">
        <v>10563.019670191201</v>
      </c>
    </row>
    <row r="7" spans="1:4">
      <c r="A7" s="977" t="s">
        <v>380</v>
      </c>
      <c r="B7" s="989">
        <v>22458</v>
      </c>
      <c r="C7" s="990">
        <v>25350</v>
      </c>
      <c r="D7" s="58"/>
    </row>
    <row r="8" spans="1:4">
      <c r="A8" s="977" t="s">
        <v>381</v>
      </c>
      <c r="B8" s="978">
        <f>B7/B6</f>
        <v>2.5209945238275817</v>
      </c>
      <c r="C8" s="979">
        <f>C7/C6</f>
        <v>2.3998819269017928</v>
      </c>
      <c r="D8" s="973"/>
    </row>
    <row r="9" spans="1:4" ht="18" customHeight="1">
      <c r="A9" s="983" t="s">
        <v>382</v>
      </c>
      <c r="B9" s="984">
        <v>15790</v>
      </c>
      <c r="C9" s="985">
        <v>16291.050201303</v>
      </c>
    </row>
    <row r="10" spans="1:4" ht="37.5" customHeight="1">
      <c r="A10" s="974" t="s">
        <v>383</v>
      </c>
      <c r="B10" s="975">
        <v>3652</v>
      </c>
      <c r="C10" s="976">
        <v>2673.7909152899947</v>
      </c>
    </row>
    <row r="11" spans="1:4" ht="18" customHeight="1">
      <c r="A11" s="974" t="s">
        <v>384</v>
      </c>
      <c r="B11" s="975">
        <v>-4479.3220000000001</v>
      </c>
      <c r="C11" s="976">
        <v>-6014.4049999999997</v>
      </c>
    </row>
    <row r="12" spans="1:4">
      <c r="A12" s="980" t="s">
        <v>385</v>
      </c>
      <c r="B12" s="981">
        <v>37420</v>
      </c>
      <c r="C12" s="982">
        <v>38300</v>
      </c>
    </row>
    <row r="13" spans="1:4">
      <c r="A13" s="977" t="s">
        <v>386</v>
      </c>
      <c r="B13" s="978">
        <v>4.2</v>
      </c>
      <c r="C13" s="979">
        <v>3.62</v>
      </c>
    </row>
    <row r="15" spans="1:4">
      <c r="A15" s="101"/>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EAB9-2091-4F3B-8D3C-EEFF764B8F33}">
  <dimension ref="A1:H16"/>
  <sheetViews>
    <sheetView showGridLines="0" zoomScale="90" zoomScaleNormal="90" workbookViewId="0">
      <selection activeCell="D26" sqref="D26"/>
    </sheetView>
  </sheetViews>
  <sheetFormatPr baseColWidth="10" defaultColWidth="9.140625" defaultRowHeight="15"/>
  <cols>
    <col min="1" max="1" width="12.5703125" customWidth="1"/>
    <col min="2" max="3" width="17.28515625" customWidth="1"/>
    <col min="4" max="4" width="19.28515625" customWidth="1"/>
    <col min="5" max="5" width="20.5703125" customWidth="1"/>
    <col min="6" max="6" width="18.85546875" customWidth="1"/>
    <col min="7" max="7" width="19.28515625" style="27" customWidth="1"/>
    <col min="8" max="8" width="21.85546875" customWidth="1"/>
  </cols>
  <sheetData>
    <row r="1" spans="1:8" s="4" customFormat="1" ht="15.75">
      <c r="A1" s="6" t="s">
        <v>378</v>
      </c>
    </row>
    <row r="2" spans="1:8" s="4" customFormat="1" ht="18">
      <c r="A2" s="1" t="s">
        <v>387</v>
      </c>
    </row>
    <row r="4" spans="1:8" ht="25.5" customHeight="1">
      <c r="A4" s="1103" t="s">
        <v>388</v>
      </c>
      <c r="B4" s="1101" t="s">
        <v>389</v>
      </c>
      <c r="C4" s="1101" t="s">
        <v>390</v>
      </c>
      <c r="D4" s="1101" t="s">
        <v>391</v>
      </c>
      <c r="E4" s="1101" t="s">
        <v>392</v>
      </c>
      <c r="F4" s="83" t="s">
        <v>507</v>
      </c>
      <c r="G4" s="83" t="s">
        <v>509</v>
      </c>
      <c r="H4" s="1101" t="s">
        <v>511</v>
      </c>
    </row>
    <row r="5" spans="1:8" ht="18.75" customHeight="1">
      <c r="A5" s="1104"/>
      <c r="B5" s="1102"/>
      <c r="C5" s="1102"/>
      <c r="D5" s="1102"/>
      <c r="E5" s="1102"/>
      <c r="F5" s="676" t="s">
        <v>508</v>
      </c>
      <c r="G5" s="676" t="s">
        <v>510</v>
      </c>
      <c r="H5" s="1102"/>
    </row>
    <row r="6" spans="1:8" ht="20.100000000000001" customHeight="1">
      <c r="A6" s="600" t="s">
        <v>393</v>
      </c>
      <c r="B6" s="677" t="s">
        <v>394</v>
      </c>
      <c r="C6" s="991">
        <v>3.875E-2</v>
      </c>
      <c r="D6" s="678">
        <v>41792</v>
      </c>
      <c r="E6" s="678">
        <v>45445</v>
      </c>
      <c r="F6" s="677">
        <v>10</v>
      </c>
      <c r="G6" s="677">
        <v>393</v>
      </c>
      <c r="H6" s="677">
        <v>15</v>
      </c>
    </row>
    <row r="7" spans="1:8" ht="20.100000000000001" customHeight="1">
      <c r="A7" s="572" t="s">
        <v>395</v>
      </c>
      <c r="B7" s="679" t="s">
        <v>394</v>
      </c>
      <c r="C7" s="992">
        <v>1.375E-2</v>
      </c>
      <c r="D7" s="680">
        <v>43116</v>
      </c>
      <c r="E7" s="680">
        <v>45032</v>
      </c>
      <c r="F7" s="679">
        <v>5.25</v>
      </c>
      <c r="G7" s="679">
        <v>274</v>
      </c>
      <c r="H7" s="679">
        <v>4</v>
      </c>
    </row>
    <row r="8" spans="1:8" ht="20.100000000000001" customHeight="1">
      <c r="A8" s="572" t="s">
        <v>395</v>
      </c>
      <c r="B8" s="679" t="s">
        <v>394</v>
      </c>
      <c r="C8" s="992">
        <v>3.2500000000000001E-2</v>
      </c>
      <c r="D8" s="680">
        <v>43493</v>
      </c>
      <c r="E8" s="680">
        <v>45716</v>
      </c>
      <c r="F8" s="679">
        <v>6.1</v>
      </c>
      <c r="G8" s="681">
        <v>1000</v>
      </c>
      <c r="H8" s="679">
        <v>33</v>
      </c>
    </row>
    <row r="9" spans="1:8" ht="20.100000000000001" customHeight="1">
      <c r="A9" s="572" t="s">
        <v>140</v>
      </c>
      <c r="B9" s="679" t="s">
        <v>394</v>
      </c>
      <c r="C9" s="992">
        <v>1.6250000000000001E-2</v>
      </c>
      <c r="D9" s="680">
        <v>43654</v>
      </c>
      <c r="E9" s="680">
        <v>45846</v>
      </c>
      <c r="F9" s="679">
        <v>6</v>
      </c>
      <c r="G9" s="679">
        <v>500</v>
      </c>
      <c r="H9" s="679">
        <v>8</v>
      </c>
    </row>
    <row r="10" spans="1:8" ht="20.100000000000001" customHeight="1">
      <c r="A10" s="572" t="s">
        <v>395</v>
      </c>
      <c r="B10" s="679" t="s">
        <v>394</v>
      </c>
      <c r="C10" s="992">
        <v>1.4999999999999999E-2</v>
      </c>
      <c r="D10" s="680">
        <v>44165</v>
      </c>
      <c r="E10" s="680">
        <v>47087</v>
      </c>
      <c r="F10" s="679">
        <v>8</v>
      </c>
      <c r="G10" s="679">
        <v>850</v>
      </c>
      <c r="H10" s="679">
        <v>13</v>
      </c>
    </row>
    <row r="11" spans="1:8" ht="20.100000000000001" customHeight="1">
      <c r="A11" s="575" t="s">
        <v>395</v>
      </c>
      <c r="B11" s="682" t="s">
        <v>394</v>
      </c>
      <c r="C11" s="993">
        <v>1.8749999999999999E-2</v>
      </c>
      <c r="D11" s="683">
        <v>44379</v>
      </c>
      <c r="E11" s="683">
        <v>48031</v>
      </c>
      <c r="F11" s="682">
        <v>10</v>
      </c>
      <c r="G11" s="682">
        <v>750</v>
      </c>
      <c r="H11" s="682">
        <v>14</v>
      </c>
    </row>
    <row r="12" spans="1:8" ht="20.100000000000001" customHeight="1">
      <c r="A12" s="684" t="s">
        <v>8</v>
      </c>
      <c r="B12" s="685"/>
      <c r="C12" s="685"/>
      <c r="D12" s="685"/>
      <c r="E12" s="685"/>
      <c r="F12" s="685"/>
      <c r="G12" s="647">
        <v>3767</v>
      </c>
      <c r="H12" s="685">
        <v>86</v>
      </c>
    </row>
    <row r="14" spans="1:8" s="63" customFormat="1">
      <c r="A14" s="174" t="s">
        <v>396</v>
      </c>
      <c r="G14" s="109"/>
    </row>
    <row r="15" spans="1:8" s="63" customFormat="1">
      <c r="A15" s="174" t="s">
        <v>397</v>
      </c>
      <c r="G15" s="109"/>
    </row>
    <row r="16" spans="1:8">
      <c r="A16" s="26"/>
    </row>
  </sheetData>
  <mergeCells count="6">
    <mergeCell ref="H4:H5"/>
    <mergeCell ref="A4:A5"/>
    <mergeCell ref="B4:B5"/>
    <mergeCell ref="C4:C5"/>
    <mergeCell ref="D4:D5"/>
    <mergeCell ref="E4:E5"/>
  </mergeCells>
  <pageMargins left="0.7" right="0.7" top="0.75" bottom="0.75" header="0.3" footer="0.3"/>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CDA15-0D06-467A-AEFC-6D1A3BC659AB}">
  <dimension ref="A1:J29"/>
  <sheetViews>
    <sheetView showGridLines="0" zoomScaleNormal="100" workbookViewId="0">
      <selection activeCell="G26" sqref="G26"/>
    </sheetView>
  </sheetViews>
  <sheetFormatPr baseColWidth="10" defaultColWidth="9.140625" defaultRowHeight="15.75"/>
  <cols>
    <col min="1" max="1" width="25.42578125" style="4" customWidth="1"/>
    <col min="2" max="7" width="16.5703125" style="4" customWidth="1"/>
    <col min="8" max="8" width="12.5703125" style="4" customWidth="1"/>
    <col min="9" max="9" width="9.140625" style="4"/>
    <col min="10" max="10" width="9.140625" style="30"/>
    <col min="11" max="16384" width="9.140625" style="4"/>
  </cols>
  <sheetData>
    <row r="1" spans="1:10">
      <c r="A1" s="119" t="s">
        <v>0</v>
      </c>
    </row>
    <row r="2" spans="1:10" ht="18">
      <c r="A2" s="124" t="s">
        <v>398</v>
      </c>
    </row>
    <row r="3" spans="1:10">
      <c r="A3" s="125"/>
    </row>
    <row r="5" spans="1:10" ht="23.25" customHeight="1">
      <c r="A5" s="187" t="s">
        <v>20</v>
      </c>
      <c r="B5" s="1029" t="s">
        <v>2</v>
      </c>
      <c r="C5" s="1029" t="s">
        <v>3</v>
      </c>
      <c r="D5" s="1029" t="s">
        <v>4</v>
      </c>
      <c r="E5" s="188"/>
      <c r="F5" s="1029" t="s">
        <v>6</v>
      </c>
      <c r="G5" s="1029" t="s">
        <v>7</v>
      </c>
      <c r="H5" s="1027" t="s">
        <v>8</v>
      </c>
    </row>
    <row r="6" spans="1:10" s="8" customFormat="1" ht="20.100000000000001" customHeight="1">
      <c r="A6" s="190" t="s">
        <v>9</v>
      </c>
      <c r="B6" s="1030"/>
      <c r="C6" s="1030"/>
      <c r="D6" s="1030"/>
      <c r="E6" s="189" t="s">
        <v>438</v>
      </c>
      <c r="F6" s="1030"/>
      <c r="G6" s="1030"/>
      <c r="H6" s="1028"/>
      <c r="J6" s="31"/>
    </row>
    <row r="7" spans="1:10">
      <c r="A7" s="191" t="s">
        <v>10</v>
      </c>
      <c r="B7" s="755">
        <v>6</v>
      </c>
      <c r="C7" s="755">
        <v>45</v>
      </c>
      <c r="D7" s="755">
        <v>-10</v>
      </c>
      <c r="E7" s="755">
        <v>18</v>
      </c>
      <c r="F7" s="755">
        <v>21</v>
      </c>
      <c r="G7" s="755">
        <v>13</v>
      </c>
      <c r="H7" s="756">
        <v>93</v>
      </c>
      <c r="J7" s="32"/>
    </row>
    <row r="8" spans="1:10">
      <c r="A8" s="192" t="s">
        <v>11</v>
      </c>
      <c r="B8" s="757">
        <v>4</v>
      </c>
      <c r="C8" s="757">
        <v>31</v>
      </c>
      <c r="D8" s="757">
        <v>199</v>
      </c>
      <c r="E8" s="757">
        <v>2</v>
      </c>
      <c r="F8" s="757"/>
      <c r="G8" s="757"/>
      <c r="H8" s="758">
        <v>236</v>
      </c>
      <c r="J8" s="32"/>
    </row>
    <row r="9" spans="1:10">
      <c r="A9" s="193" t="s">
        <v>12</v>
      </c>
      <c r="B9" s="757">
        <v>4</v>
      </c>
      <c r="C9" s="757">
        <v>2</v>
      </c>
      <c r="D9" s="757"/>
      <c r="E9" s="757">
        <v>64</v>
      </c>
      <c r="F9" s="757">
        <v>28</v>
      </c>
      <c r="G9" s="757"/>
      <c r="H9" s="758">
        <v>98</v>
      </c>
      <c r="J9" s="32"/>
    </row>
    <row r="10" spans="1:10">
      <c r="A10" s="194" t="s">
        <v>13</v>
      </c>
      <c r="B10" s="757"/>
      <c r="C10" s="757">
        <v>33</v>
      </c>
      <c r="D10" s="757"/>
      <c r="E10" s="757">
        <v>46</v>
      </c>
      <c r="F10" s="757">
        <v>222</v>
      </c>
      <c r="G10" s="757"/>
      <c r="H10" s="758">
        <v>301</v>
      </c>
      <c r="J10" s="32"/>
    </row>
    <row r="11" spans="1:10">
      <c r="A11" s="194" t="s">
        <v>14</v>
      </c>
      <c r="B11" s="757"/>
      <c r="C11" s="757"/>
      <c r="D11" s="757"/>
      <c r="E11" s="757"/>
      <c r="F11" s="757"/>
      <c r="G11" s="757"/>
      <c r="H11" s="758"/>
      <c r="J11" s="32"/>
    </row>
    <row r="12" spans="1:10">
      <c r="A12" s="195" t="s">
        <v>15</v>
      </c>
      <c r="B12" s="757"/>
      <c r="C12" s="757"/>
      <c r="D12" s="757"/>
      <c r="E12" s="757"/>
      <c r="F12" s="757"/>
      <c r="G12" s="757"/>
      <c r="H12" s="758"/>
      <c r="J12" s="32"/>
    </row>
    <row r="13" spans="1:10">
      <c r="A13" s="196" t="s">
        <v>433</v>
      </c>
      <c r="B13" s="759"/>
      <c r="C13" s="759"/>
      <c r="D13" s="759"/>
      <c r="E13" s="759"/>
      <c r="F13" s="759"/>
      <c r="G13" s="759">
        <v>22</v>
      </c>
      <c r="H13" s="760">
        <v>22</v>
      </c>
      <c r="J13" s="32"/>
    </row>
    <row r="14" spans="1:10" ht="18" customHeight="1">
      <c r="A14" s="197" t="s">
        <v>16</v>
      </c>
      <c r="B14" s="761">
        <v>14</v>
      </c>
      <c r="C14" s="761">
        <v>111</v>
      </c>
      <c r="D14" s="761">
        <v>189</v>
      </c>
      <c r="E14" s="761">
        <v>130</v>
      </c>
      <c r="F14" s="761">
        <v>272</v>
      </c>
      <c r="G14" s="761">
        <v>35</v>
      </c>
      <c r="H14" s="761">
        <v>751</v>
      </c>
      <c r="J14" s="32"/>
    </row>
    <row r="15" spans="1:10" ht="17.25" customHeight="1">
      <c r="A15" s="200"/>
      <c r="B15" s="204"/>
      <c r="C15" s="204"/>
      <c r="D15" s="204"/>
      <c r="E15" s="204"/>
      <c r="F15" s="204"/>
      <c r="G15" s="205"/>
      <c r="H15" s="204"/>
    </row>
    <row r="16" spans="1:10" ht="17.25" customHeight="1">
      <c r="A16" s="202"/>
      <c r="B16" s="206"/>
      <c r="C16" s="206"/>
      <c r="D16" s="206"/>
      <c r="E16" s="206"/>
      <c r="F16" s="206"/>
      <c r="G16" s="207"/>
      <c r="H16" s="206"/>
    </row>
    <row r="17" spans="1:10" ht="23.25" customHeight="1">
      <c r="A17" s="187" t="s">
        <v>17</v>
      </c>
      <c r="B17" s="1029" t="s">
        <v>2</v>
      </c>
      <c r="C17" s="1029" t="s">
        <v>3</v>
      </c>
      <c r="D17" s="1029" t="s">
        <v>4</v>
      </c>
      <c r="E17" s="188"/>
      <c r="F17" s="1029" t="s">
        <v>6</v>
      </c>
      <c r="G17" s="1029" t="s">
        <v>7</v>
      </c>
      <c r="H17" s="1027" t="s">
        <v>8</v>
      </c>
    </row>
    <row r="18" spans="1:10" ht="22.5" customHeight="1">
      <c r="A18" s="190" t="s">
        <v>9</v>
      </c>
      <c r="B18" s="1030"/>
      <c r="C18" s="1030"/>
      <c r="D18" s="1030"/>
      <c r="E18" s="189" t="s">
        <v>5</v>
      </c>
      <c r="F18" s="1030"/>
      <c r="G18" s="1030"/>
      <c r="H18" s="1028"/>
      <c r="J18" s="31"/>
    </row>
    <row r="19" spans="1:10">
      <c r="A19" s="191" t="s">
        <v>10</v>
      </c>
      <c r="B19" s="755">
        <v>24</v>
      </c>
      <c r="C19" s="755">
        <v>18</v>
      </c>
      <c r="D19" s="755">
        <v>-21</v>
      </c>
      <c r="E19" s="755">
        <v>26</v>
      </c>
      <c r="F19" s="755">
        <v>17</v>
      </c>
      <c r="G19" s="755">
        <v>-6</v>
      </c>
      <c r="H19" s="756">
        <v>58</v>
      </c>
      <c r="J19" s="32"/>
    </row>
    <row r="20" spans="1:10">
      <c r="A20" s="192" t="s">
        <v>11</v>
      </c>
      <c r="B20" s="757">
        <v>3</v>
      </c>
      <c r="C20" s="757">
        <v>16</v>
      </c>
      <c r="D20" s="757">
        <v>184</v>
      </c>
      <c r="E20" s="757">
        <v>2</v>
      </c>
      <c r="F20" s="757">
        <v>-1</v>
      </c>
      <c r="G20" s="757"/>
      <c r="H20" s="758">
        <v>204</v>
      </c>
      <c r="J20" s="32"/>
    </row>
    <row r="21" spans="1:10">
      <c r="A21" s="193" t="s">
        <v>12</v>
      </c>
      <c r="B21" s="757">
        <v>3</v>
      </c>
      <c r="C21" s="757">
        <v>10</v>
      </c>
      <c r="D21" s="757"/>
      <c r="E21" s="757">
        <v>24</v>
      </c>
      <c r="F21" s="757">
        <v>50</v>
      </c>
      <c r="G21" s="757">
        <v>-55</v>
      </c>
      <c r="H21" s="758">
        <v>32</v>
      </c>
      <c r="J21" s="32"/>
    </row>
    <row r="22" spans="1:10">
      <c r="A22" s="194" t="s">
        <v>13</v>
      </c>
      <c r="B22" s="757"/>
      <c r="C22" s="757">
        <v>99</v>
      </c>
      <c r="D22" s="757"/>
      <c r="E22" s="757">
        <v>40</v>
      </c>
      <c r="F22" s="757">
        <v>268</v>
      </c>
      <c r="G22" s="757"/>
      <c r="H22" s="758">
        <v>406</v>
      </c>
      <c r="J22" s="32"/>
    </row>
    <row r="23" spans="1:10">
      <c r="A23" s="194" t="s">
        <v>14</v>
      </c>
      <c r="B23" s="757">
        <v>-1</v>
      </c>
      <c r="C23" s="757"/>
      <c r="D23" s="757">
        <v>1</v>
      </c>
      <c r="E23" s="757"/>
      <c r="F23" s="757"/>
      <c r="G23" s="757"/>
      <c r="H23" s="758">
        <v>0</v>
      </c>
      <c r="J23" s="32"/>
    </row>
    <row r="24" spans="1:10">
      <c r="A24" s="195" t="s">
        <v>15</v>
      </c>
      <c r="B24" s="757"/>
      <c r="C24" s="757"/>
      <c r="D24" s="757"/>
      <c r="E24" s="757"/>
      <c r="F24" s="757"/>
      <c r="G24" s="757"/>
      <c r="H24" s="758"/>
      <c r="J24" s="32"/>
    </row>
    <row r="25" spans="1:10">
      <c r="A25" s="196" t="s">
        <v>433</v>
      </c>
      <c r="B25" s="759"/>
      <c r="C25" s="759"/>
      <c r="D25" s="759">
        <v>0</v>
      </c>
      <c r="E25" s="759"/>
      <c r="F25" s="759"/>
      <c r="G25" s="759">
        <v>-10</v>
      </c>
      <c r="H25" s="760">
        <v>-10</v>
      </c>
      <c r="J25" s="32"/>
    </row>
    <row r="26" spans="1:10">
      <c r="A26" s="197" t="s">
        <v>16</v>
      </c>
      <c r="B26" s="761">
        <v>29</v>
      </c>
      <c r="C26" s="761">
        <v>143</v>
      </c>
      <c r="D26" s="761">
        <v>164</v>
      </c>
      <c r="E26" s="761">
        <v>91</v>
      </c>
      <c r="F26" s="761">
        <v>335</v>
      </c>
      <c r="G26" s="761">
        <v>-72</v>
      </c>
      <c r="H26" s="761">
        <v>690</v>
      </c>
      <c r="J26" s="32"/>
    </row>
    <row r="27" spans="1:10">
      <c r="A27" s="126"/>
      <c r="B27" s="125"/>
    </row>
    <row r="28" spans="1:10" s="103" customFormat="1" ht="12.75">
      <c r="A28" s="159" t="s">
        <v>561</v>
      </c>
      <c r="B28" s="127"/>
      <c r="J28" s="104"/>
    </row>
    <row r="29" spans="1:10" s="103" customFormat="1" ht="12.75">
      <c r="A29" s="159" t="s">
        <v>428</v>
      </c>
      <c r="J29" s="104"/>
    </row>
  </sheetData>
  <mergeCells count="12">
    <mergeCell ref="H5:H6"/>
    <mergeCell ref="B17:B18"/>
    <mergeCell ref="C17:C18"/>
    <mergeCell ref="D17:D18"/>
    <mergeCell ref="F17:F18"/>
    <mergeCell ref="G17:G18"/>
    <mergeCell ref="H17:H18"/>
    <mergeCell ref="B5:B6"/>
    <mergeCell ref="C5:C6"/>
    <mergeCell ref="D5:D6"/>
    <mergeCell ref="F5:F6"/>
    <mergeCell ref="G5:G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657A5-6F0F-45BB-AD03-E26DF93F71A6}">
  <dimension ref="A1:K12"/>
  <sheetViews>
    <sheetView showGridLines="0" zoomScale="90" zoomScaleNormal="90" workbookViewId="0">
      <selection activeCell="D20" sqref="D20"/>
    </sheetView>
  </sheetViews>
  <sheetFormatPr baseColWidth="10" defaultColWidth="9.140625" defaultRowHeight="15.75"/>
  <cols>
    <col min="1" max="1" width="24" style="4" customWidth="1"/>
    <col min="2" max="5" width="12.5703125" style="4" customWidth="1"/>
    <col min="6" max="6" width="2.42578125" style="4" customWidth="1"/>
    <col min="7" max="7" width="44.140625" style="4" customWidth="1"/>
    <col min="8" max="9" width="11.140625" style="4" customWidth="1"/>
    <col min="10" max="10" width="13.5703125" style="4" customWidth="1"/>
    <col min="11" max="11" width="13.140625" style="4" customWidth="1"/>
    <col min="12" max="12" width="14" style="4" customWidth="1"/>
    <col min="13" max="13" width="11" style="4" customWidth="1"/>
    <col min="14" max="14" width="10.85546875" style="4" customWidth="1"/>
    <col min="15" max="16384" width="9.140625" style="4"/>
  </cols>
  <sheetData>
    <row r="1" spans="1:11">
      <c r="A1" s="6" t="s">
        <v>0</v>
      </c>
    </row>
    <row r="2" spans="1:11">
      <c r="A2" s="21" t="s">
        <v>10</v>
      </c>
    </row>
    <row r="3" spans="1:11">
      <c r="A3" s="7" t="s">
        <v>10</v>
      </c>
    </row>
    <row r="5" spans="1:11" s="50" customFormat="1" ht="18" customHeight="1">
      <c r="A5" s="208" t="s">
        <v>439</v>
      </c>
      <c r="B5" s="209" t="s">
        <v>17</v>
      </c>
      <c r="C5" s="210" t="s">
        <v>20</v>
      </c>
      <c r="D5" s="211" t="s">
        <v>440</v>
      </c>
      <c r="E5" s="212" t="s">
        <v>441</v>
      </c>
      <c r="F5" s="51"/>
    </row>
    <row r="6" spans="1:11" s="50" customFormat="1" ht="18" customHeight="1">
      <c r="A6" s="213" t="s">
        <v>25</v>
      </c>
      <c r="B6" s="762">
        <f>'SLIDE 4'!H19</f>
        <v>2971</v>
      </c>
      <c r="C6" s="763">
        <f>'SLIDE 4'!H7</f>
        <v>3661</v>
      </c>
      <c r="D6" s="1105" t="s">
        <v>569</v>
      </c>
      <c r="E6" s="1108" t="s">
        <v>574</v>
      </c>
      <c r="F6" s="51"/>
      <c r="J6" s="68"/>
      <c r="K6" s="69"/>
    </row>
    <row r="7" spans="1:11" s="50" customFormat="1" ht="18" customHeight="1">
      <c r="A7" s="216" t="s">
        <v>26</v>
      </c>
      <c r="B7" s="217">
        <v>1576</v>
      </c>
      <c r="C7" s="218">
        <v>1700</v>
      </c>
      <c r="D7" s="1106" t="s">
        <v>570</v>
      </c>
      <c r="E7" s="1109" t="s">
        <v>575</v>
      </c>
      <c r="F7" s="51"/>
      <c r="J7" s="70"/>
      <c r="K7" s="71"/>
    </row>
    <row r="8" spans="1:11" s="50" customFormat="1" ht="18" customHeight="1">
      <c r="A8" s="216" t="s">
        <v>27</v>
      </c>
      <c r="B8" s="217">
        <v>1093</v>
      </c>
      <c r="C8" s="218">
        <v>1185</v>
      </c>
      <c r="D8" s="1106" t="s">
        <v>571</v>
      </c>
      <c r="E8" s="1109" t="s">
        <v>576</v>
      </c>
      <c r="F8" s="51"/>
      <c r="J8" s="70"/>
      <c r="K8" s="72"/>
    </row>
    <row r="9" spans="1:11" s="50" customFormat="1" ht="18" customHeight="1">
      <c r="A9" s="216" t="s">
        <v>442</v>
      </c>
      <c r="B9" s="217">
        <v>1529</v>
      </c>
      <c r="C9" s="218">
        <v>1887</v>
      </c>
      <c r="D9" s="1106" t="s">
        <v>572</v>
      </c>
      <c r="E9" s="1000" t="s">
        <v>28</v>
      </c>
      <c r="F9" s="51"/>
      <c r="J9" s="70"/>
      <c r="K9" s="73"/>
    </row>
    <row r="10" spans="1:11" s="50" customFormat="1" ht="18" customHeight="1">
      <c r="A10" s="219" t="s">
        <v>29</v>
      </c>
      <c r="B10" s="220">
        <v>102</v>
      </c>
      <c r="C10" s="221">
        <v>120</v>
      </c>
      <c r="D10" s="1107" t="s">
        <v>573</v>
      </c>
      <c r="E10" s="1001" t="s">
        <v>28</v>
      </c>
      <c r="F10" s="51"/>
      <c r="J10" s="74"/>
      <c r="K10" s="71"/>
    </row>
    <row r="12" spans="1:11" s="102" customFormat="1" ht="12.75">
      <c r="A12" s="101" t="s">
        <v>568</v>
      </c>
    </row>
  </sheetData>
  <pageMargins left="0.7" right="0.7" top="0.75" bottom="0.75" header="0.3" footer="0.3"/>
  <pageSetup paperSize="9" orientation="portrait" r:id="rId1"/>
  <ignoredErrors>
    <ignoredError sqref="D6:E1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5E303-8DB8-43E8-9BAE-0864D37517C4}">
  <dimension ref="A1:G46"/>
  <sheetViews>
    <sheetView showGridLines="0" zoomScale="90" zoomScaleNormal="90" workbookViewId="0">
      <selection activeCell="A21" sqref="A21"/>
    </sheetView>
  </sheetViews>
  <sheetFormatPr baseColWidth="10" defaultColWidth="9.140625" defaultRowHeight="15.75"/>
  <cols>
    <col min="1" max="1" width="48.140625" style="4" customWidth="1"/>
    <col min="2" max="2" width="15.28515625" style="4" customWidth="1"/>
    <col min="3" max="3" width="17.5703125" style="4" customWidth="1"/>
    <col min="4" max="4" width="14" style="4" customWidth="1"/>
    <col min="5" max="5" width="39.140625" style="4" customWidth="1"/>
    <col min="6" max="7" width="13.28515625" style="4" customWidth="1"/>
    <col min="8" max="16384" width="9.140625" style="4"/>
  </cols>
  <sheetData>
    <row r="1" spans="1:7">
      <c r="A1" s="6" t="s">
        <v>0</v>
      </c>
    </row>
    <row r="2" spans="1:7">
      <c r="A2" s="21" t="s">
        <v>10</v>
      </c>
    </row>
    <row r="3" spans="1:7">
      <c r="A3" s="7" t="s">
        <v>30</v>
      </c>
    </row>
    <row r="4" spans="1:7" ht="16.5" thickBot="1"/>
    <row r="5" spans="1:7" ht="18" customHeight="1">
      <c r="A5" s="222" t="s">
        <v>443</v>
      </c>
      <c r="B5" s="223" t="s">
        <v>17</v>
      </c>
      <c r="C5" s="224" t="s">
        <v>20</v>
      </c>
      <c r="D5" s="202"/>
      <c r="E5" s="225" t="s">
        <v>443</v>
      </c>
      <c r="F5" s="223" t="s">
        <v>17</v>
      </c>
      <c r="G5" s="226" t="s">
        <v>20</v>
      </c>
    </row>
    <row r="6" spans="1:7" s="51" customFormat="1" ht="18" customHeight="1">
      <c r="A6" s="227" t="s">
        <v>31</v>
      </c>
      <c r="B6" s="228">
        <v>31.1</v>
      </c>
      <c r="C6" s="229">
        <v>34.200000000000003</v>
      </c>
      <c r="D6" s="230"/>
      <c r="E6" s="231" t="s">
        <v>32</v>
      </c>
      <c r="F6" s="232">
        <v>86.5</v>
      </c>
      <c r="G6" s="233">
        <v>101.4</v>
      </c>
    </row>
    <row r="7" spans="1:7" s="50" customFormat="1" ht="18" customHeight="1">
      <c r="A7" s="234" t="s">
        <v>33</v>
      </c>
      <c r="B7" s="214">
        <v>17.8</v>
      </c>
      <c r="C7" s="215">
        <v>17.899999999999999</v>
      </c>
      <c r="D7" s="202"/>
      <c r="E7" s="213" t="s">
        <v>33</v>
      </c>
      <c r="F7" s="214">
        <v>56.5</v>
      </c>
      <c r="G7" s="235">
        <v>63.6</v>
      </c>
    </row>
    <row r="8" spans="1:7" s="50" customFormat="1" ht="18" customHeight="1">
      <c r="A8" s="216" t="s">
        <v>34</v>
      </c>
      <c r="B8" s="236">
        <v>9.8000000000000007</v>
      </c>
      <c r="C8" s="237">
        <v>11.3</v>
      </c>
      <c r="D8" s="202"/>
      <c r="E8" s="238" t="s">
        <v>34</v>
      </c>
      <c r="F8" s="236">
        <v>23.8</v>
      </c>
      <c r="G8" s="239">
        <v>28.8</v>
      </c>
    </row>
    <row r="9" spans="1:7" s="50" customFormat="1" ht="18" customHeight="1">
      <c r="A9" s="216" t="s">
        <v>35</v>
      </c>
      <c r="B9" s="236">
        <v>0.3</v>
      </c>
      <c r="C9" s="237">
        <v>0.5</v>
      </c>
      <c r="D9" s="202"/>
      <c r="E9" s="238" t="s">
        <v>35</v>
      </c>
      <c r="F9" s="773">
        <v>0</v>
      </c>
      <c r="G9" s="239">
        <v>1.6</v>
      </c>
    </row>
    <row r="10" spans="1:7" s="50" customFormat="1" ht="18" customHeight="1">
      <c r="A10" s="216" t="s">
        <v>36</v>
      </c>
      <c r="B10" s="236">
        <v>3.1</v>
      </c>
      <c r="C10" s="237">
        <v>4.2</v>
      </c>
      <c r="D10" s="202"/>
      <c r="E10" s="238" t="s">
        <v>36</v>
      </c>
      <c r="F10" s="236">
        <v>4.7</v>
      </c>
      <c r="G10" s="239">
        <v>6.3</v>
      </c>
    </row>
    <row r="11" spans="1:7" s="50" customFormat="1" ht="18" customHeight="1">
      <c r="A11" s="240" t="s">
        <v>37</v>
      </c>
      <c r="B11" s="220">
        <v>0.2</v>
      </c>
      <c r="C11" s="221">
        <v>0.3</v>
      </c>
      <c r="D11" s="202"/>
      <c r="E11" s="219" t="s">
        <v>37</v>
      </c>
      <c r="F11" s="220">
        <v>1.5</v>
      </c>
      <c r="G11" s="241">
        <v>1.2</v>
      </c>
    </row>
    <row r="12" spans="1:7" s="50" customFormat="1" ht="18" customHeight="1" thickBot="1">
      <c r="A12" s="242"/>
      <c r="B12" s="232"/>
      <c r="C12" s="228"/>
      <c r="D12" s="202"/>
      <c r="E12" s="243"/>
      <c r="F12" s="243"/>
      <c r="G12" s="243"/>
    </row>
    <row r="13" spans="1:7" s="50" customFormat="1" ht="18" customHeight="1">
      <c r="A13" s="244" t="s">
        <v>38</v>
      </c>
      <c r="B13" s="214">
        <v>16.2</v>
      </c>
      <c r="C13" s="764">
        <v>18</v>
      </c>
      <c r="D13" s="202"/>
      <c r="E13" s="245"/>
      <c r="F13" s="223" t="s">
        <v>17</v>
      </c>
      <c r="G13" s="246" t="s">
        <v>20</v>
      </c>
    </row>
    <row r="14" spans="1:7" s="50" customFormat="1" ht="18" customHeight="1">
      <c r="A14" s="238" t="s">
        <v>39</v>
      </c>
      <c r="B14" s="236">
        <v>4.2</v>
      </c>
      <c r="C14" s="237">
        <v>3.6</v>
      </c>
      <c r="D14" s="202"/>
      <c r="E14" s="1010" t="s">
        <v>555</v>
      </c>
      <c r="F14" s="214">
        <v>98</v>
      </c>
      <c r="G14" s="215">
        <v>31</v>
      </c>
    </row>
    <row r="15" spans="1:7" s="50" customFormat="1" ht="18" customHeight="1">
      <c r="A15" s="247" t="s">
        <v>40</v>
      </c>
      <c r="B15" s="765">
        <v>3</v>
      </c>
      <c r="C15" s="766">
        <v>3</v>
      </c>
      <c r="D15" s="202"/>
      <c r="E15" s="1008" t="s">
        <v>553</v>
      </c>
      <c r="F15" s="236">
        <v>15.3</v>
      </c>
      <c r="G15" s="237">
        <v>15.2</v>
      </c>
    </row>
    <row r="16" spans="1:7" s="50" customFormat="1" ht="18" customHeight="1">
      <c r="A16" s="248"/>
      <c r="B16" s="249"/>
      <c r="C16" s="228"/>
      <c r="D16" s="202"/>
      <c r="E16" s="238" t="s">
        <v>41</v>
      </c>
      <c r="F16" s="236">
        <v>43.9</v>
      </c>
      <c r="G16" s="237">
        <v>56.4</v>
      </c>
    </row>
    <row r="17" spans="1:7" s="50" customFormat="1" ht="18" customHeight="1">
      <c r="A17" s="234" t="s">
        <v>445</v>
      </c>
      <c r="B17" s="767">
        <v>0.84299999999999997</v>
      </c>
      <c r="C17" s="768">
        <v>0.84499999999999997</v>
      </c>
      <c r="D17" s="202"/>
      <c r="E17" s="238" t="s">
        <v>42</v>
      </c>
      <c r="F17" s="250">
        <v>0.8</v>
      </c>
      <c r="G17" s="251">
        <v>0.73</v>
      </c>
    </row>
    <row r="18" spans="1:7" s="50" customFormat="1" ht="23.25">
      <c r="A18" s="1011" t="s">
        <v>556</v>
      </c>
      <c r="B18" s="769">
        <v>0.317</v>
      </c>
      <c r="C18" s="770">
        <v>0.30199999999999999</v>
      </c>
      <c r="D18" s="202"/>
      <c r="E18" s="238" t="s">
        <v>43</v>
      </c>
      <c r="F18" s="236">
        <v>177</v>
      </c>
      <c r="G18" s="237">
        <v>281</v>
      </c>
    </row>
    <row r="19" spans="1:7" s="50" customFormat="1" ht="23.25">
      <c r="A19" s="219" t="s">
        <v>44</v>
      </c>
      <c r="B19" s="771">
        <v>0.2</v>
      </c>
      <c r="C19" s="772">
        <v>0.20399999999999999</v>
      </c>
      <c r="D19" s="202"/>
      <c r="E19" s="1009" t="s">
        <v>554</v>
      </c>
      <c r="F19" s="220">
        <v>163</v>
      </c>
      <c r="G19" s="221">
        <v>250</v>
      </c>
    </row>
    <row r="20" spans="1:7" s="50" customFormat="1" ht="16.5" thickBot="1">
      <c r="A20" s="65"/>
      <c r="B20" s="77"/>
      <c r="C20" s="78"/>
      <c r="D20" s="10"/>
      <c r="E20" s="10"/>
      <c r="F20" s="10"/>
      <c r="G20" s="10"/>
    </row>
    <row r="21" spans="1:7" s="50" customFormat="1" ht="16.5" thickBot="1">
      <c r="A21" s="165" t="s">
        <v>557</v>
      </c>
      <c r="B21" s="67"/>
      <c r="C21" s="79"/>
      <c r="D21" s="10"/>
      <c r="E21" s="4"/>
      <c r="F21" s="4"/>
      <c r="G21" s="4"/>
    </row>
    <row r="22" spans="1:7" ht="15.75" customHeight="1">
      <c r="A22" s="165" t="s">
        <v>45</v>
      </c>
    </row>
    <row r="23" spans="1:7" ht="15.75" customHeight="1">
      <c r="A23" s="165" t="s">
        <v>46</v>
      </c>
    </row>
    <row r="24" spans="1:7" ht="15.75" customHeight="1"/>
    <row r="25" spans="1:7" ht="15.75" customHeight="1"/>
    <row r="26" spans="1:7" ht="15.75" customHeight="1">
      <c r="A26" s="40"/>
    </row>
    <row r="27" spans="1:7" ht="15.75" customHeight="1"/>
    <row r="28" spans="1:7" ht="15.75" customHeight="1"/>
    <row r="29" spans="1:7" ht="15.75" customHeight="1"/>
    <row r="30" spans="1:7" ht="15.75" customHeight="1"/>
    <row r="31" spans="1:7" ht="15.75" customHeight="1"/>
    <row r="38" ht="15" customHeight="1"/>
    <row r="46" ht="15" customHeight="1"/>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FE7D-9178-4BAE-B187-85E6C3B4FF2B}">
  <dimension ref="A1:T36"/>
  <sheetViews>
    <sheetView showGridLines="0" topLeftCell="A16" zoomScaleNormal="100" workbookViewId="0">
      <selection activeCell="S38" sqref="S38"/>
    </sheetView>
  </sheetViews>
  <sheetFormatPr baseColWidth="10" defaultColWidth="9.140625" defaultRowHeight="15.75"/>
  <cols>
    <col min="1" max="1" width="21.7109375" style="4" customWidth="1"/>
    <col min="2" max="2" width="18.42578125" style="4" customWidth="1"/>
    <col min="3" max="6" width="7.5703125" style="4" customWidth="1"/>
    <col min="7" max="7" width="10.42578125" style="4" customWidth="1"/>
    <col min="8" max="8" width="6.85546875" style="4" customWidth="1"/>
    <col min="9" max="9" width="8.7109375" style="4" customWidth="1"/>
    <col min="10" max="10" width="9.140625" style="4"/>
    <col min="11" max="11" width="19.85546875" style="4" customWidth="1"/>
    <col min="12" max="12" width="17" style="4" customWidth="1"/>
    <col min="13" max="13" width="6.5703125" style="4" customWidth="1"/>
    <col min="14" max="16" width="7.5703125" style="4" customWidth="1"/>
    <col min="17" max="17" width="10.42578125" style="4" customWidth="1"/>
    <col min="18" max="18" width="6.85546875" style="4" customWidth="1"/>
    <col min="19" max="19" width="8.7109375" style="4" customWidth="1"/>
    <col min="20" max="16384" width="9.140625" style="4"/>
  </cols>
  <sheetData>
    <row r="1" spans="1:20" s="14" customFormat="1">
      <c r="A1" s="6" t="s">
        <v>0</v>
      </c>
      <c r="L1" s="6"/>
    </row>
    <row r="2" spans="1:20" s="14" customFormat="1">
      <c r="A2" s="168" t="s">
        <v>10</v>
      </c>
      <c r="L2" s="6"/>
    </row>
    <row r="3" spans="1:20" s="14" customFormat="1">
      <c r="A3" s="7" t="s">
        <v>47</v>
      </c>
      <c r="L3" s="7"/>
    </row>
    <row r="4" spans="1:20" ht="18" customHeight="1">
      <c r="A4" s="45" t="s">
        <v>399</v>
      </c>
      <c r="C4" s="46"/>
      <c r="D4" s="46"/>
      <c r="E4" s="46"/>
      <c r="F4" s="46"/>
      <c r="G4" s="46"/>
      <c r="H4" s="46"/>
      <c r="I4" s="46"/>
      <c r="K4" s="46"/>
      <c r="L4" s="45" t="s">
        <v>48</v>
      </c>
      <c r="M4" s="46"/>
      <c r="N4" s="46"/>
      <c r="O4" s="46"/>
      <c r="P4" s="46"/>
      <c r="Q4" s="46"/>
      <c r="R4" s="46"/>
      <c r="S4" s="46"/>
      <c r="T4" s="33"/>
    </row>
    <row r="5" spans="1:20" ht="14.45" customHeight="1">
      <c r="A5" s="179"/>
      <c r="C5" s="47"/>
      <c r="D5" s="44"/>
      <c r="E5" s="47"/>
      <c r="F5" s="47"/>
      <c r="G5" s="47"/>
      <c r="H5" s="47"/>
      <c r="I5" s="47"/>
      <c r="K5" s="46"/>
      <c r="L5" s="178"/>
      <c r="M5" s="47"/>
      <c r="N5" s="44"/>
      <c r="O5" s="47"/>
      <c r="P5" s="47"/>
      <c r="Q5" s="47"/>
      <c r="R5" s="47"/>
      <c r="S5" s="47"/>
      <c r="T5" s="33"/>
    </row>
    <row r="6" spans="1:20" ht="30.75">
      <c r="A6" s="180" t="s">
        <v>161</v>
      </c>
      <c r="B6" s="252" t="s">
        <v>49</v>
      </c>
      <c r="C6" s="253" t="s">
        <v>2</v>
      </c>
      <c r="D6" s="253" t="s">
        <v>3</v>
      </c>
      <c r="E6" s="253" t="s">
        <v>4</v>
      </c>
      <c r="F6" s="253" t="s">
        <v>5</v>
      </c>
      <c r="G6" s="253" t="s">
        <v>6</v>
      </c>
      <c r="H6" s="253" t="s">
        <v>7</v>
      </c>
      <c r="I6" s="253" t="s">
        <v>8</v>
      </c>
      <c r="K6" s="180" t="s">
        <v>161</v>
      </c>
      <c r="L6" s="252" t="s">
        <v>50</v>
      </c>
      <c r="M6" s="253" t="s">
        <v>2</v>
      </c>
      <c r="N6" s="253" t="s">
        <v>3</v>
      </c>
      <c r="O6" s="253" t="s">
        <v>4</v>
      </c>
      <c r="P6" s="253" t="s">
        <v>5</v>
      </c>
      <c r="Q6" s="253" t="s">
        <v>6</v>
      </c>
      <c r="R6" s="253" t="s">
        <v>7</v>
      </c>
      <c r="S6" s="253" t="s">
        <v>8</v>
      </c>
      <c r="T6" s="33"/>
    </row>
    <row r="7" spans="1:20" s="8" customFormat="1" ht="12.75" customHeight="1">
      <c r="A7" s="181"/>
      <c r="B7" s="254" t="s">
        <v>33</v>
      </c>
      <c r="C7" s="255">
        <v>3890</v>
      </c>
      <c r="D7" s="255">
        <v>1895</v>
      </c>
      <c r="E7" s="255">
        <v>12110</v>
      </c>
      <c r="F7" s="256"/>
      <c r="G7" s="256"/>
      <c r="H7" s="256"/>
      <c r="I7" s="257">
        <v>17896</v>
      </c>
      <c r="K7" s="181"/>
      <c r="L7" s="254" t="s">
        <v>33</v>
      </c>
      <c r="M7" s="256">
        <v>15.2</v>
      </c>
      <c r="N7" s="256">
        <v>3.6</v>
      </c>
      <c r="O7" s="256">
        <v>44.8</v>
      </c>
      <c r="P7" s="256"/>
      <c r="Q7" s="256"/>
      <c r="R7" s="256"/>
      <c r="S7" s="272">
        <v>63.6</v>
      </c>
      <c r="T7" s="48"/>
    </row>
    <row r="8" spans="1:20" s="8" customFormat="1" ht="12.75" customHeight="1">
      <c r="A8" s="181"/>
      <c r="B8" s="258" t="s">
        <v>34</v>
      </c>
      <c r="C8" s="259">
        <v>2774</v>
      </c>
      <c r="D8" s="259">
        <v>2630</v>
      </c>
      <c r="E8" s="259">
        <v>1607</v>
      </c>
      <c r="F8" s="259">
        <v>3165</v>
      </c>
      <c r="G8" s="259">
        <v>1140</v>
      </c>
      <c r="H8" s="260"/>
      <c r="I8" s="261">
        <v>11315</v>
      </c>
      <c r="K8" s="181"/>
      <c r="L8" s="258" t="s">
        <v>34</v>
      </c>
      <c r="M8" s="260">
        <v>5.2</v>
      </c>
      <c r="N8" s="260">
        <v>5.7</v>
      </c>
      <c r="O8" s="260">
        <v>5.2</v>
      </c>
      <c r="P8" s="260">
        <v>8.6</v>
      </c>
      <c r="Q8" s="260">
        <v>4.0999999999999996</v>
      </c>
      <c r="R8" s="260"/>
      <c r="S8" s="262">
        <v>28.8</v>
      </c>
      <c r="T8" s="48"/>
    </row>
    <row r="9" spans="1:20" s="8" customFormat="1" ht="12.75" customHeight="1">
      <c r="A9" s="181"/>
      <c r="B9" s="258" t="s">
        <v>35</v>
      </c>
      <c r="C9" s="260"/>
      <c r="D9" s="260"/>
      <c r="E9" s="260"/>
      <c r="F9" s="260"/>
      <c r="G9" s="260"/>
      <c r="H9" s="260">
        <v>512</v>
      </c>
      <c r="I9" s="262">
        <v>512</v>
      </c>
      <c r="K9" s="181"/>
      <c r="L9" s="258" t="s">
        <v>35</v>
      </c>
      <c r="M9" s="260"/>
      <c r="N9" s="260"/>
      <c r="O9" s="260"/>
      <c r="P9" s="260"/>
      <c r="Q9" s="260"/>
      <c r="R9" s="260">
        <v>1.6</v>
      </c>
      <c r="S9" s="262">
        <v>1.6</v>
      </c>
      <c r="T9" s="48"/>
    </row>
    <row r="10" spans="1:20" s="8" customFormat="1" ht="12.75" customHeight="1">
      <c r="A10" s="181"/>
      <c r="B10" s="258" t="s">
        <v>36</v>
      </c>
      <c r="C10" s="259">
        <v>1169</v>
      </c>
      <c r="D10" s="260">
        <v>137</v>
      </c>
      <c r="E10" s="259">
        <v>1139</v>
      </c>
      <c r="F10" s="260">
        <v>662</v>
      </c>
      <c r="G10" s="259">
        <v>1083</v>
      </c>
      <c r="H10" s="260"/>
      <c r="I10" s="261">
        <v>4190</v>
      </c>
      <c r="K10" s="181"/>
      <c r="L10" s="258" t="s">
        <v>36</v>
      </c>
      <c r="M10" s="260">
        <v>1.5</v>
      </c>
      <c r="N10" s="260">
        <v>0.2</v>
      </c>
      <c r="O10" s="260">
        <v>1.7</v>
      </c>
      <c r="P10" s="260">
        <v>1.1000000000000001</v>
      </c>
      <c r="Q10" s="260">
        <v>1.8</v>
      </c>
      <c r="R10" s="260"/>
      <c r="S10" s="262">
        <v>6.3</v>
      </c>
      <c r="T10" s="48"/>
    </row>
    <row r="11" spans="1:20" s="8" customFormat="1" ht="12" customHeight="1">
      <c r="A11" s="181"/>
      <c r="B11" s="263" t="s">
        <v>37</v>
      </c>
      <c r="C11" s="264"/>
      <c r="D11" s="264"/>
      <c r="E11" s="264">
        <v>101</v>
      </c>
      <c r="F11" s="264"/>
      <c r="G11" s="264">
        <v>177</v>
      </c>
      <c r="H11" s="264"/>
      <c r="I11" s="265">
        <v>278</v>
      </c>
      <c r="K11" s="181"/>
      <c r="L11" s="263" t="s">
        <v>37</v>
      </c>
      <c r="M11" s="264"/>
      <c r="N11" s="264"/>
      <c r="O11" s="264">
        <v>0.4</v>
      </c>
      <c r="P11" s="264"/>
      <c r="Q11" s="264">
        <v>0.8</v>
      </c>
      <c r="R11" s="264"/>
      <c r="S11" s="265">
        <v>1.1000000000000001</v>
      </c>
      <c r="T11" s="48"/>
    </row>
    <row r="12" spans="1:20" s="8" customFormat="1" ht="15" customHeight="1">
      <c r="A12" s="181"/>
      <c r="B12" s="266" t="s">
        <v>8</v>
      </c>
      <c r="C12" s="267">
        <v>7833</v>
      </c>
      <c r="D12" s="267">
        <v>4663</v>
      </c>
      <c r="E12" s="267">
        <v>14956</v>
      </c>
      <c r="F12" s="267">
        <v>3826</v>
      </c>
      <c r="G12" s="267">
        <v>2400</v>
      </c>
      <c r="H12" s="268">
        <v>512</v>
      </c>
      <c r="I12" s="267">
        <v>34192</v>
      </c>
      <c r="K12" s="181"/>
      <c r="L12" s="266" t="s">
        <v>8</v>
      </c>
      <c r="M12" s="268">
        <v>21.9</v>
      </c>
      <c r="N12" s="268">
        <v>9.5</v>
      </c>
      <c r="O12" s="268">
        <v>52.1</v>
      </c>
      <c r="P12" s="268">
        <v>9.8000000000000007</v>
      </c>
      <c r="Q12" s="268">
        <v>6.6</v>
      </c>
      <c r="R12" s="268">
        <v>1.6</v>
      </c>
      <c r="S12" s="268">
        <v>101.4</v>
      </c>
      <c r="T12" s="48"/>
    </row>
    <row r="13" spans="1:20" ht="18" customHeight="1">
      <c r="A13" s="182"/>
      <c r="B13" s="269"/>
      <c r="C13" s="269"/>
      <c r="D13" s="269"/>
      <c r="E13" s="269"/>
      <c r="F13" s="269"/>
      <c r="G13" s="269"/>
      <c r="H13" s="269"/>
      <c r="I13" s="269"/>
      <c r="K13" s="182"/>
      <c r="L13" s="269"/>
      <c r="M13" s="269"/>
      <c r="N13" s="269"/>
      <c r="O13" s="269"/>
      <c r="P13" s="269"/>
      <c r="Q13" s="269"/>
      <c r="R13" s="269"/>
      <c r="S13" s="269"/>
      <c r="T13" s="33"/>
    </row>
    <row r="14" spans="1:20" ht="18" customHeight="1">
      <c r="A14" s="180" t="s">
        <v>405</v>
      </c>
      <c r="B14" s="270"/>
      <c r="C14" s="202"/>
      <c r="D14" s="202"/>
      <c r="E14" s="202"/>
      <c r="F14" s="202"/>
      <c r="G14" s="202"/>
      <c r="H14" s="202"/>
      <c r="I14" s="202"/>
      <c r="K14" s="180" t="s">
        <v>405</v>
      </c>
      <c r="L14" s="270"/>
      <c r="M14" s="202"/>
      <c r="N14" s="202"/>
      <c r="O14" s="202"/>
      <c r="P14" s="202"/>
      <c r="Q14" s="202"/>
      <c r="R14" s="202"/>
      <c r="S14" s="202"/>
      <c r="T14" s="33"/>
    </row>
    <row r="15" spans="1:20" ht="30.75">
      <c r="A15" s="182"/>
      <c r="B15" s="252" t="s">
        <v>49</v>
      </c>
      <c r="C15" s="253" t="s">
        <v>2</v>
      </c>
      <c r="D15" s="253" t="s">
        <v>3</v>
      </c>
      <c r="E15" s="253" t="s">
        <v>4</v>
      </c>
      <c r="F15" s="253" t="s">
        <v>5</v>
      </c>
      <c r="G15" s="253" t="s">
        <v>6</v>
      </c>
      <c r="H15" s="253" t="s">
        <v>7</v>
      </c>
      <c r="I15" s="253" t="s">
        <v>8</v>
      </c>
      <c r="K15" s="182"/>
      <c r="L15" s="252" t="s">
        <v>50</v>
      </c>
      <c r="M15" s="253" t="s">
        <v>2</v>
      </c>
      <c r="N15" s="253" t="s">
        <v>3</v>
      </c>
      <c r="O15" s="253" t="s">
        <v>4</v>
      </c>
      <c r="P15" s="253" t="s">
        <v>5</v>
      </c>
      <c r="Q15" s="253" t="s">
        <v>6</v>
      </c>
      <c r="R15" s="253" t="s">
        <v>7</v>
      </c>
      <c r="S15" s="253" t="s">
        <v>8</v>
      </c>
      <c r="T15" s="33"/>
    </row>
    <row r="16" spans="1:20" s="8" customFormat="1" ht="12.75" customHeight="1">
      <c r="A16" s="181"/>
      <c r="B16" s="254" t="s">
        <v>33</v>
      </c>
      <c r="C16" s="255">
        <v>3831</v>
      </c>
      <c r="D16" s="256">
        <v>883</v>
      </c>
      <c r="E16" s="255">
        <v>8166</v>
      </c>
      <c r="F16" s="256"/>
      <c r="G16" s="256"/>
      <c r="H16" s="256"/>
      <c r="I16" s="257">
        <v>12880</v>
      </c>
      <c r="K16" s="181"/>
      <c r="L16" s="254" t="s">
        <v>33</v>
      </c>
      <c r="M16" s="256">
        <v>15.2</v>
      </c>
      <c r="N16" s="256">
        <v>1.6</v>
      </c>
      <c r="O16" s="256">
        <v>29</v>
      </c>
      <c r="P16" s="256"/>
      <c r="Q16" s="256"/>
      <c r="R16" s="256"/>
      <c r="S16" s="272">
        <v>45.8</v>
      </c>
      <c r="T16" s="48"/>
    </row>
    <row r="17" spans="1:20" s="8" customFormat="1" ht="12.75" customHeight="1">
      <c r="A17" s="181"/>
      <c r="B17" s="258" t="s">
        <v>34</v>
      </c>
      <c r="C17" s="259">
        <v>1688</v>
      </c>
      <c r="D17" s="259">
        <v>1451</v>
      </c>
      <c r="E17" s="259">
        <v>1582</v>
      </c>
      <c r="F17" s="259">
        <v>2620</v>
      </c>
      <c r="G17" s="260">
        <v>525</v>
      </c>
      <c r="H17" s="260"/>
      <c r="I17" s="261">
        <v>7866</v>
      </c>
      <c r="K17" s="181"/>
      <c r="L17" s="258" t="s">
        <v>34</v>
      </c>
      <c r="M17" s="260">
        <v>3.1</v>
      </c>
      <c r="N17" s="260">
        <v>2.9</v>
      </c>
      <c r="O17" s="260">
        <v>5.0999999999999996</v>
      </c>
      <c r="P17" s="260">
        <v>6.9</v>
      </c>
      <c r="Q17" s="260">
        <v>1.8</v>
      </c>
      <c r="R17" s="260"/>
      <c r="S17" s="262">
        <v>19.8</v>
      </c>
      <c r="T17" s="48"/>
    </row>
    <row r="18" spans="1:20" s="8" customFormat="1" ht="12.75" customHeight="1">
      <c r="A18" s="181"/>
      <c r="B18" s="258" t="s">
        <v>35</v>
      </c>
      <c r="C18" s="260"/>
      <c r="D18" s="260"/>
      <c r="E18" s="260"/>
      <c r="F18" s="260"/>
      <c r="G18" s="260"/>
      <c r="H18" s="260">
        <v>53</v>
      </c>
      <c r="I18" s="262">
        <v>53</v>
      </c>
      <c r="K18" s="181"/>
      <c r="L18" s="258" t="s">
        <v>35</v>
      </c>
      <c r="M18" s="260"/>
      <c r="N18" s="260"/>
      <c r="O18" s="260"/>
      <c r="P18" s="260"/>
      <c r="Q18" s="260"/>
      <c r="R18" s="260">
        <v>0.2</v>
      </c>
      <c r="S18" s="262">
        <v>0.2</v>
      </c>
      <c r="T18" s="48"/>
    </row>
    <row r="19" spans="1:20" s="8" customFormat="1" ht="12.75" customHeight="1">
      <c r="A19" s="181"/>
      <c r="B19" s="258" t="s">
        <v>36</v>
      </c>
      <c r="C19" s="260">
        <v>580</v>
      </c>
      <c r="D19" s="260">
        <v>99</v>
      </c>
      <c r="E19" s="259">
        <v>1076</v>
      </c>
      <c r="F19" s="260">
        <v>650</v>
      </c>
      <c r="G19" s="260">
        <v>473</v>
      </c>
      <c r="H19" s="260"/>
      <c r="I19" s="261">
        <v>2878</v>
      </c>
      <c r="K19" s="181"/>
      <c r="L19" s="258" t="s">
        <v>36</v>
      </c>
      <c r="M19" s="260">
        <v>0.6</v>
      </c>
      <c r="N19" s="260">
        <v>0.1</v>
      </c>
      <c r="O19" s="260">
        <v>1.5</v>
      </c>
      <c r="P19" s="260">
        <v>1.1000000000000001</v>
      </c>
      <c r="Q19" s="260">
        <v>0.6</v>
      </c>
      <c r="R19" s="260"/>
      <c r="S19" s="774">
        <v>4</v>
      </c>
      <c r="T19" s="48"/>
    </row>
    <row r="20" spans="1:20" s="8" customFormat="1" ht="12.75" customHeight="1">
      <c r="A20" s="181"/>
      <c r="B20" s="263" t="s">
        <v>37</v>
      </c>
      <c r="C20" s="264"/>
      <c r="D20" s="264"/>
      <c r="E20" s="264">
        <v>92</v>
      </c>
      <c r="F20" s="264"/>
      <c r="G20" s="264">
        <v>64</v>
      </c>
      <c r="H20" s="264"/>
      <c r="I20" s="265">
        <v>156</v>
      </c>
      <c r="K20" s="181"/>
      <c r="L20" s="263" t="s">
        <v>37</v>
      </c>
      <c r="M20" s="264"/>
      <c r="N20" s="264"/>
      <c r="O20" s="264">
        <v>0.4</v>
      </c>
      <c r="P20" s="264"/>
      <c r="Q20" s="264">
        <v>0.3</v>
      </c>
      <c r="R20" s="264"/>
      <c r="S20" s="265">
        <v>0.7</v>
      </c>
      <c r="T20" s="48"/>
    </row>
    <row r="21" spans="1:20" s="8" customFormat="1" ht="15" customHeight="1">
      <c r="A21" s="181"/>
      <c r="B21" s="266" t="s">
        <v>8</v>
      </c>
      <c r="C21" s="267">
        <v>6099</v>
      </c>
      <c r="D21" s="267">
        <v>2433</v>
      </c>
      <c r="E21" s="267">
        <v>10915</v>
      </c>
      <c r="F21" s="267">
        <v>3270</v>
      </c>
      <c r="G21" s="267">
        <v>1063</v>
      </c>
      <c r="H21" s="268">
        <v>53</v>
      </c>
      <c r="I21" s="267">
        <v>23833</v>
      </c>
      <c r="K21" s="181"/>
      <c r="L21" s="266" t="s">
        <v>8</v>
      </c>
      <c r="M21" s="268">
        <v>18.8</v>
      </c>
      <c r="N21" s="268">
        <v>4.5999999999999996</v>
      </c>
      <c r="O21" s="268">
        <v>36</v>
      </c>
      <c r="P21" s="268">
        <v>8.1</v>
      </c>
      <c r="Q21" s="268">
        <v>2.8</v>
      </c>
      <c r="R21" s="268">
        <v>0.2</v>
      </c>
      <c r="S21" s="268">
        <v>70.5</v>
      </c>
      <c r="T21" s="48"/>
    </row>
    <row r="22" spans="1:20" ht="23.25">
      <c r="A22" s="182"/>
      <c r="B22" s="269"/>
      <c r="C22" s="269"/>
      <c r="D22" s="269"/>
      <c r="E22" s="269"/>
      <c r="F22" s="269"/>
      <c r="G22" s="269"/>
      <c r="H22" s="269"/>
      <c r="I22" s="269"/>
      <c r="K22" s="182"/>
      <c r="L22" s="269"/>
      <c r="M22" s="269"/>
      <c r="N22" s="269"/>
      <c r="O22" s="269"/>
      <c r="P22" s="269"/>
      <c r="Q22" s="269"/>
      <c r="R22" s="269"/>
      <c r="S22" s="269"/>
      <c r="T22" s="33"/>
    </row>
    <row r="23" spans="1:20" ht="14.45" customHeight="1">
      <c r="A23" s="180" t="s">
        <v>406</v>
      </c>
      <c r="B23" s="270"/>
      <c r="C23" s="271"/>
      <c r="D23" s="271"/>
      <c r="E23" s="271"/>
      <c r="F23" s="271"/>
      <c r="G23" s="271"/>
      <c r="H23" s="271"/>
      <c r="I23" s="271"/>
      <c r="K23" s="180" t="s">
        <v>406</v>
      </c>
      <c r="L23" s="270"/>
      <c r="M23" s="271"/>
      <c r="N23" s="271"/>
      <c r="O23" s="271"/>
      <c r="P23" s="271"/>
      <c r="Q23" s="271"/>
      <c r="R23" s="271"/>
      <c r="S23" s="271"/>
      <c r="T23" s="33"/>
    </row>
    <row r="24" spans="1:20" ht="30.75">
      <c r="B24" s="252" t="s">
        <v>49</v>
      </c>
      <c r="C24" s="253" t="s">
        <v>2</v>
      </c>
      <c r="D24" s="253" t="s">
        <v>3</v>
      </c>
      <c r="E24" s="253" t="s">
        <v>4</v>
      </c>
      <c r="F24" s="253" t="s">
        <v>5</v>
      </c>
      <c r="G24" s="253" t="s">
        <v>6</v>
      </c>
      <c r="H24" s="253" t="s">
        <v>7</v>
      </c>
      <c r="I24" s="253" t="s">
        <v>8</v>
      </c>
      <c r="K24" s="52"/>
      <c r="L24" s="252" t="s">
        <v>50</v>
      </c>
      <c r="M24" s="253" t="s">
        <v>2</v>
      </c>
      <c r="N24" s="253" t="s">
        <v>3</v>
      </c>
      <c r="O24" s="253" t="s">
        <v>4</v>
      </c>
      <c r="P24" s="253" t="s">
        <v>5</v>
      </c>
      <c r="Q24" s="253" t="s">
        <v>6</v>
      </c>
      <c r="R24" s="253" t="s">
        <v>7</v>
      </c>
      <c r="S24" s="253" t="s">
        <v>8</v>
      </c>
      <c r="T24" s="33"/>
    </row>
    <row r="25" spans="1:20" s="8" customFormat="1" ht="12.75" customHeight="1">
      <c r="B25" s="254" t="s">
        <v>33</v>
      </c>
      <c r="C25" s="255">
        <v>2313</v>
      </c>
      <c r="D25" s="256">
        <v>863</v>
      </c>
      <c r="E25" s="255">
        <v>6059</v>
      </c>
      <c r="F25" s="256"/>
      <c r="G25" s="256"/>
      <c r="H25" s="256"/>
      <c r="I25" s="257">
        <v>9235</v>
      </c>
      <c r="K25" s="53"/>
      <c r="L25" s="254" t="s">
        <v>33</v>
      </c>
      <c r="M25" s="256">
        <v>8.3000000000000007</v>
      </c>
      <c r="N25" s="256">
        <v>1.6</v>
      </c>
      <c r="O25" s="256">
        <v>21.9</v>
      </c>
      <c r="P25" s="256"/>
      <c r="Q25" s="256"/>
      <c r="R25" s="256"/>
      <c r="S25" s="272">
        <v>31.8</v>
      </c>
      <c r="T25" s="48"/>
    </row>
    <row r="26" spans="1:20" s="8" customFormat="1" ht="12.75" customHeight="1">
      <c r="B26" s="258" t="s">
        <v>34</v>
      </c>
      <c r="C26" s="259">
        <v>1365</v>
      </c>
      <c r="D26" s="259">
        <v>1386</v>
      </c>
      <c r="E26" s="259">
        <v>1107</v>
      </c>
      <c r="F26" s="259">
        <v>1729</v>
      </c>
      <c r="G26" s="260">
        <v>504</v>
      </c>
      <c r="H26" s="260"/>
      <c r="I26" s="261">
        <v>6091</v>
      </c>
      <c r="K26" s="53"/>
      <c r="L26" s="258" t="s">
        <v>34</v>
      </c>
      <c r="M26" s="260">
        <v>2.5</v>
      </c>
      <c r="N26" s="260">
        <v>2.7</v>
      </c>
      <c r="O26" s="260">
        <v>3.6</v>
      </c>
      <c r="P26" s="775">
        <v>4</v>
      </c>
      <c r="Q26" s="260">
        <v>1.8</v>
      </c>
      <c r="R26" s="260"/>
      <c r="S26" s="262">
        <v>14.6</v>
      </c>
      <c r="T26" s="48"/>
    </row>
    <row r="27" spans="1:20" s="8" customFormat="1" ht="12.75" customHeight="1">
      <c r="B27" s="258" t="s">
        <v>35</v>
      </c>
      <c r="C27" s="260"/>
      <c r="D27" s="260"/>
      <c r="E27" s="260"/>
      <c r="F27" s="260"/>
      <c r="G27" s="260"/>
      <c r="H27" s="260">
        <v>53</v>
      </c>
      <c r="I27" s="262">
        <v>53</v>
      </c>
      <c r="K27" s="53"/>
      <c r="L27" s="258" t="s">
        <v>35</v>
      </c>
      <c r="M27" s="260"/>
      <c r="N27" s="260"/>
      <c r="O27" s="260"/>
      <c r="P27" s="260"/>
      <c r="Q27" s="260"/>
      <c r="R27" s="260">
        <v>0.2</v>
      </c>
      <c r="S27" s="262">
        <v>0.2</v>
      </c>
      <c r="T27" s="48"/>
    </row>
    <row r="28" spans="1:20" s="8" customFormat="1" ht="12.75" customHeight="1">
      <c r="B28" s="258" t="s">
        <v>36</v>
      </c>
      <c r="C28" s="260">
        <v>538</v>
      </c>
      <c r="D28" s="260">
        <v>91</v>
      </c>
      <c r="E28" s="260">
        <v>981</v>
      </c>
      <c r="F28" s="260">
        <v>417</v>
      </c>
      <c r="G28" s="260">
        <v>473</v>
      </c>
      <c r="H28" s="260"/>
      <c r="I28" s="261">
        <v>2500</v>
      </c>
      <c r="K28" s="53"/>
      <c r="L28" s="258" t="s">
        <v>36</v>
      </c>
      <c r="M28" s="260">
        <v>0.5</v>
      </c>
      <c r="N28" s="260">
        <v>0.1</v>
      </c>
      <c r="O28" s="260">
        <v>1.4</v>
      </c>
      <c r="P28" s="260">
        <v>0.6</v>
      </c>
      <c r="Q28" s="260">
        <v>0.6</v>
      </c>
      <c r="R28" s="260"/>
      <c r="S28" s="262">
        <v>3.3</v>
      </c>
      <c r="T28" s="48"/>
    </row>
    <row r="29" spans="1:20" s="8" customFormat="1" ht="12.75" customHeight="1">
      <c r="B29" s="263" t="s">
        <v>37</v>
      </c>
      <c r="C29" s="264"/>
      <c r="D29" s="264"/>
      <c r="E29" s="264">
        <v>63</v>
      </c>
      <c r="F29" s="264"/>
      <c r="G29" s="264">
        <v>64</v>
      </c>
      <c r="H29" s="264"/>
      <c r="I29" s="265">
        <v>127</v>
      </c>
      <c r="K29" s="53"/>
      <c r="L29" s="263" t="s">
        <v>37</v>
      </c>
      <c r="M29" s="264"/>
      <c r="N29" s="264"/>
      <c r="O29" s="264">
        <v>0.3</v>
      </c>
      <c r="P29" s="264"/>
      <c r="Q29" s="264">
        <v>0.3</v>
      </c>
      <c r="R29" s="264"/>
      <c r="S29" s="265">
        <v>0.5</v>
      </c>
      <c r="T29" s="48"/>
    </row>
    <row r="30" spans="1:20" s="8" customFormat="1" ht="15" customHeight="1">
      <c r="B30" s="266" t="s">
        <v>8</v>
      </c>
      <c r="C30" s="267">
        <v>4216</v>
      </c>
      <c r="D30" s="267">
        <v>2339</v>
      </c>
      <c r="E30" s="267">
        <v>8210</v>
      </c>
      <c r="F30" s="267">
        <v>2147</v>
      </c>
      <c r="G30" s="267">
        <v>1041</v>
      </c>
      <c r="H30" s="268">
        <v>53</v>
      </c>
      <c r="I30" s="267">
        <v>18007</v>
      </c>
      <c r="K30" s="53"/>
      <c r="L30" s="266" t="s">
        <v>8</v>
      </c>
      <c r="M30" s="268">
        <v>11.3</v>
      </c>
      <c r="N30" s="268">
        <v>4.4000000000000004</v>
      </c>
      <c r="O30" s="268">
        <v>27.2</v>
      </c>
      <c r="P30" s="268">
        <v>4.7</v>
      </c>
      <c r="Q30" s="268">
        <v>2.7</v>
      </c>
      <c r="R30" s="268">
        <v>0.2</v>
      </c>
      <c r="S30" s="268">
        <v>50.4</v>
      </c>
      <c r="T30" s="48"/>
    </row>
    <row r="31" spans="1:20" ht="15" customHeight="1">
      <c r="B31" s="53"/>
      <c r="C31" s="53"/>
      <c r="D31" s="53"/>
      <c r="E31" s="53"/>
      <c r="F31" s="53"/>
      <c r="G31" s="53"/>
      <c r="H31" s="53"/>
      <c r="I31" s="53"/>
      <c r="L31" s="53"/>
      <c r="M31" s="53"/>
      <c r="N31" s="53"/>
      <c r="O31" s="53"/>
      <c r="P31" s="53"/>
      <c r="Q31" s="53"/>
      <c r="R31" s="53"/>
      <c r="S31" s="53"/>
    </row>
    <row r="32" spans="1:20" s="46" customFormat="1">
      <c r="B32" s="46" t="s">
        <v>562</v>
      </c>
      <c r="C32" s="114"/>
      <c r="D32" s="114"/>
      <c r="E32" s="114"/>
      <c r="F32" s="114"/>
      <c r="G32" s="114"/>
      <c r="H32" s="114"/>
      <c r="I32" s="114"/>
      <c r="L32" s="4"/>
      <c r="M32" s="114"/>
      <c r="N32" s="114"/>
      <c r="O32" s="114"/>
      <c r="P32" s="114"/>
      <c r="Q32" s="114"/>
      <c r="R32" s="114"/>
      <c r="S32" s="114"/>
    </row>
    <row r="33" spans="2:19" s="46" customFormat="1" ht="11.25">
      <c r="B33" s="46" t="s">
        <v>51</v>
      </c>
    </row>
    <row r="34" spans="2:19" s="46" customFormat="1" ht="11.25">
      <c r="B34" s="46" t="s">
        <v>52</v>
      </c>
    </row>
    <row r="35" spans="2:19" s="46" customFormat="1" ht="11.25"/>
    <row r="36" spans="2:19">
      <c r="B36" s="46"/>
      <c r="C36" s="46"/>
      <c r="D36" s="46"/>
      <c r="E36" s="46"/>
      <c r="F36" s="46"/>
      <c r="G36" s="46"/>
      <c r="H36" s="46"/>
      <c r="I36" s="46"/>
      <c r="L36" s="46"/>
      <c r="M36" s="46"/>
      <c r="N36" s="46"/>
      <c r="O36" s="46"/>
      <c r="P36" s="46"/>
      <c r="Q36" s="46"/>
      <c r="R36" s="46"/>
      <c r="S36" s="4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AADAFA12DD3428AD3A8E570664A8B" ma:contentTypeVersion="19" ma:contentTypeDescription="Crée un document." ma:contentTypeScope="" ma:versionID="c6c45e73c748e99c9379468f59797c9a">
  <xsd:schema xmlns:xsd="http://www.w3.org/2001/XMLSchema" xmlns:xs="http://www.w3.org/2001/XMLSchema" xmlns:p="http://schemas.microsoft.com/office/2006/metadata/properties" xmlns:ns2="87037488-ec5d-4aba-84c2-9b1d22638e8e" xmlns:ns3="abec1345-12ef-4a45-a16e-cfcd516be0e9" xmlns:ns4="5c333fe2-2b55-4c4c-a801-01f1debef294" targetNamespace="http://schemas.microsoft.com/office/2006/metadata/properties" ma:root="true" ma:fieldsID="d16673e092e846eb46c6d6f3af79d3c6" ns2:_="" ns3:_="" ns4:_="">
    <xsd:import namespace="87037488-ec5d-4aba-84c2-9b1d22638e8e"/>
    <xsd:import namespace="abec1345-12ef-4a45-a16e-cfcd516be0e9"/>
    <xsd:import namespace="5c333fe2-2b55-4c4c-a801-01f1debef294"/>
    <xsd:element name="properties">
      <xsd:complexType>
        <xsd:sequence>
          <xsd:element name="documentManagement">
            <xsd:complexType>
              <xsd:all>
                <xsd:element ref="ns2:b1b820adfd3e4a078472514c1a5cb5ff"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37488-ec5d-4aba-84c2-9b1d22638e8e" elementFormDefault="qualified">
    <xsd:import namespace="http://schemas.microsoft.com/office/2006/documentManagement/types"/>
    <xsd:import namespace="http://schemas.microsoft.com/office/infopath/2007/PartnerControls"/>
    <xsd:element name="b1b820adfd3e4a078472514c1a5cb5ff" ma:index="8" nillable="true" ma:taxonomy="true" ma:internalName="b1b820adfd3e4a078472514c1a5cb5ff" ma:taxonomyFieldName="Security_x0020_Classification" ma:displayName="Security Classification" ma:default="" ma:fieldId="{b1b820ad-fd3e-4a07-8472-514c1a5cb5ff}" ma:sspId="3bf472f7-a010-4b5a-bb99-a26ed4c99680" ma:termSetId="0c0ba91f-ee81-4a79-83f6-c19eebf2f16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54e82f6-7fad-4745-8ea5-432badedf362}" ma:internalName="TaxCatchAll" ma:showField="CatchAllData" ma:web="5c333fe2-2b55-4c4c-a801-01f1debef29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54e82f6-7fad-4745-8ea5-432badedf362}" ma:internalName="TaxCatchAllLabel" ma:readOnly="true" ma:showField="CatchAllDataLabel" ma:web="5c333fe2-2b55-4c4c-a801-01f1debef2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ec1345-12ef-4a45-a16e-cfcd516be0e9"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Balises d’images" ma:readOnly="false" ma:fieldId="{5cf76f15-5ced-4ddc-b409-7134ff3c332f}" ma:taxonomyMulti="true" ma:sspId="3bf472f7-a010-4b5a-bb99-a26ed4c9968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333fe2-2b55-4c4c-a801-01f1debef294" elementFormDefault="qualified">
    <xsd:import namespace="http://schemas.microsoft.com/office/2006/documentManagement/types"/>
    <xsd:import namespace="http://schemas.microsoft.com/office/infopath/2007/PartnerControls"/>
    <xsd:element name="SharedWithUsers" ma:index="2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bf472f7-a010-4b5a-bb99-a26ed4c99680"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b1b820adfd3e4a078472514c1a5cb5ff xmlns="87037488-ec5d-4aba-84c2-9b1d22638e8e">
      <Terms xmlns="http://schemas.microsoft.com/office/infopath/2007/PartnerControls"/>
    </b1b820adfd3e4a078472514c1a5cb5ff>
    <TaxCatchAll xmlns="87037488-ec5d-4aba-84c2-9b1d22638e8e" xsi:nil="true"/>
    <lcf76f155ced4ddcb4097134ff3c332f xmlns="abec1345-12ef-4a45-a16e-cfcd516be0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F2D972-8B1D-4005-80C4-E9B3071CA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37488-ec5d-4aba-84c2-9b1d22638e8e"/>
    <ds:schemaRef ds:uri="abec1345-12ef-4a45-a16e-cfcd516be0e9"/>
    <ds:schemaRef ds:uri="5c333fe2-2b55-4c4c-a801-01f1debef2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61A49D-3075-4A61-A29F-7F2DBFC74F32}">
  <ds:schemaRefs>
    <ds:schemaRef ds:uri="http://schemas.microsoft.com/sharepoint/v3/contenttype/forms"/>
  </ds:schemaRefs>
</ds:datastoreItem>
</file>

<file path=customXml/itemProps3.xml><?xml version="1.0" encoding="utf-8"?>
<ds:datastoreItem xmlns:ds="http://schemas.openxmlformats.org/officeDocument/2006/customXml" ds:itemID="{5A39811C-3196-468E-8693-748906686E7B}">
  <ds:schemaRefs>
    <ds:schemaRef ds:uri="Microsoft.SharePoint.Taxonomy.ContentTypeSync"/>
  </ds:schemaRefs>
</ds:datastoreItem>
</file>

<file path=customXml/itemProps4.xml><?xml version="1.0" encoding="utf-8"?>
<ds:datastoreItem xmlns:ds="http://schemas.openxmlformats.org/officeDocument/2006/customXml" ds:itemID="{4683F208-FB72-41B6-AB0A-7122DAADBEB7}">
  <ds:schemaRefs>
    <ds:schemaRef ds:uri="http://purl.org/dc/elements/1.1/"/>
    <ds:schemaRef ds:uri="http://schemas.microsoft.com/office/2006/metadata/properties"/>
    <ds:schemaRef ds:uri="a1a96559-7f7f-473d-9ce5-3053894fe7f4"/>
    <ds:schemaRef ds:uri="http://purl.org/dc/terms/"/>
    <ds:schemaRef ds:uri="87037488-ec5d-4aba-84c2-9b1d22638e8e"/>
    <ds:schemaRef ds:uri="http://schemas.microsoft.com/office/2006/documentManagement/types"/>
    <ds:schemaRef ds:uri="http://schemas.microsoft.com/office/infopath/2007/PartnerControls"/>
    <ds:schemaRef ds:uri="http://schemas.openxmlformats.org/package/2006/metadata/core-properties"/>
    <ds:schemaRef ds:uri="36572a05-b674-41be-87ca-6811de351f10"/>
    <ds:schemaRef ds:uri="http://www.w3.org/XML/1998/namespace"/>
    <ds:schemaRef ds:uri="http://purl.org/dc/dcmitype/"/>
    <ds:schemaRef ds:uri="abec1345-12ef-4a45-a16e-cfcd516be0e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52</vt:i4>
      </vt:variant>
    </vt:vector>
  </HeadingPairs>
  <TitlesOfParts>
    <vt:vector size="52" baseType="lpstr">
      <vt:lpstr>SLIDE 4</vt:lpstr>
      <vt:lpstr>SLIDE 5</vt:lpstr>
      <vt:lpstr>SLIDE 6</vt:lpstr>
      <vt:lpstr>SLIDE 7</vt:lpstr>
      <vt:lpstr>SLIDE 8</vt:lpstr>
      <vt:lpstr>SLIDE 9</vt:lpstr>
      <vt:lpstr>SLIDE 10</vt:lpstr>
      <vt:lpstr>SLIDE 11</vt:lpstr>
      <vt:lpstr>SLIDE 12</vt:lpstr>
      <vt:lpstr>SLIDE 13</vt:lpstr>
      <vt:lpstr>SLIDE 14</vt:lpstr>
      <vt:lpstr>SLIDE 17</vt:lpstr>
      <vt:lpstr>SLIDE 18</vt:lpstr>
      <vt:lpstr>SLIDE 20</vt:lpstr>
      <vt:lpstr>SLIDE 21</vt:lpstr>
      <vt:lpstr>SLIDE 22</vt:lpstr>
      <vt:lpstr>SLIDE 23</vt:lpstr>
      <vt:lpstr>SLIDE 24</vt:lpstr>
      <vt:lpstr>SLIDE 25</vt:lpstr>
      <vt:lpstr>SLIDE 26</vt:lpstr>
      <vt:lpstr>SLIDE 27</vt:lpstr>
      <vt:lpstr>SLIDE 28</vt:lpstr>
      <vt:lpstr>SLIDE 29</vt:lpstr>
      <vt:lpstr>SLIDE 32</vt:lpstr>
      <vt:lpstr>SLIDE 33</vt:lpstr>
      <vt:lpstr>SLIDE 36</vt:lpstr>
      <vt:lpstr>SLIDE 37</vt:lpstr>
      <vt:lpstr>SLIDE 38</vt:lpstr>
      <vt:lpstr>SLIDE 39</vt:lpstr>
      <vt:lpstr>SLIDE 40</vt:lpstr>
      <vt:lpstr>SLIDE 41</vt:lpstr>
      <vt:lpstr>SLIDE 42</vt:lpstr>
      <vt:lpstr>SLIDE 43</vt:lpstr>
      <vt:lpstr>SLIDE 44</vt:lpstr>
      <vt:lpstr>SLIDE 45</vt:lpstr>
      <vt:lpstr>SLIDE 46</vt:lpstr>
      <vt:lpstr>SLIDE 47</vt:lpstr>
      <vt:lpstr>SLIDE 69</vt:lpstr>
      <vt:lpstr>SLIDE 71</vt:lpstr>
      <vt:lpstr>SLIDE 72</vt:lpstr>
      <vt:lpstr>SLIDE 74 </vt:lpstr>
      <vt:lpstr>SLIDE 75</vt:lpstr>
      <vt:lpstr>SLIDE 76</vt:lpstr>
      <vt:lpstr>SLIDE 77</vt:lpstr>
      <vt:lpstr>SLIDE 78</vt:lpstr>
      <vt:lpstr>SLIDE 79</vt:lpstr>
      <vt:lpstr>SLIDE 80</vt:lpstr>
      <vt:lpstr>SLIDE 81</vt:lpstr>
      <vt:lpstr>SLIDE 84</vt:lpstr>
      <vt:lpstr>SLIDE 87</vt:lpstr>
      <vt:lpstr>SLIDE 88</vt:lpstr>
      <vt:lpstr>SLIDE 91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"GARCIA GAMEZ Jaime"</dc:creator>
  <cp:keywords/>
  <dc:description/>
  <cp:lastModifiedBy>PAPOT Maryne (ENGIE SA)</cp:lastModifiedBy>
  <cp:revision/>
  <dcterms:created xsi:type="dcterms:W3CDTF">2021-01-19T17:51:14Z</dcterms:created>
  <dcterms:modified xsi:type="dcterms:W3CDTF">2022-09-02T09:19:13Z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0x010100C63AADAFA12DD3428AD3A8E570664A8B</vt:lpwstr>
  </property>
  <property fmtid="{D5CDD505-2E9C-101B-9397-08002B2CF9AE}" pid="3" name="MSIP_Label_c135c4ba-2280-41f8-be7d-6f21d368baa3_Enabled">
    <vt:lpwstr>true</vt:lpwstr>
  </property>
  <property fmtid="{D5CDD505-2E9C-101B-9397-08002B2CF9AE}" pid="4" name="MSIP_Label_c135c4ba-2280-41f8-be7d-6f21d368baa3_SetDate">
    <vt:lpwstr>2021-02-26T07:08:16Z</vt:lpwstr>
  </property>
  <property fmtid="{D5CDD505-2E9C-101B-9397-08002B2CF9AE}" pid="5" name="MSIP_Label_c135c4ba-2280-41f8-be7d-6f21d368baa3_Method">
    <vt:lpwstr>Standard</vt:lpwstr>
  </property>
  <property fmtid="{D5CDD505-2E9C-101B-9397-08002B2CF9AE}" pid="6" name="MSIP_Label_c135c4ba-2280-41f8-be7d-6f21d368baa3_Name">
    <vt:lpwstr>c135c4ba-2280-41f8-be7d-6f21d368baa3</vt:lpwstr>
  </property>
  <property fmtid="{D5CDD505-2E9C-101B-9397-08002B2CF9AE}" pid="7" name="MSIP_Label_c135c4ba-2280-41f8-be7d-6f21d368baa3_SiteId">
    <vt:lpwstr>24139d14-c62c-4c47-8bdd-ce71ea1d50cf</vt:lpwstr>
  </property>
  <property fmtid="{D5CDD505-2E9C-101B-9397-08002B2CF9AE}" pid="8" name="MSIP_Label_c135c4ba-2280-41f8-be7d-6f21d368baa3_ActionId">
    <vt:lpwstr>fbebfe02-48f5-40d7-bc10-07f701fc8191</vt:lpwstr>
  </property>
  <property fmtid="{D5CDD505-2E9C-101B-9397-08002B2CF9AE}" pid="9" name="MSIP_Label_c135c4ba-2280-41f8-be7d-6f21d368baa3_ContentBits">
    <vt:lpwstr>0</vt:lpwstr>
  </property>
  <property fmtid="{D5CDD505-2E9C-101B-9397-08002B2CF9AE}" pid="10" name="Security Classification">
    <vt:lpwstr/>
  </property>
  <property fmtid="{D5CDD505-2E9C-101B-9397-08002B2CF9AE}" pid="11" name="MediaServiceImageTags">
    <vt:lpwstr/>
  </property>
</Properties>
</file>